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5370" activeTab="0"/>
  </bookViews>
  <sheets>
    <sheet name="Sheet1" sheetId="1" r:id="rId1"/>
    <sheet name="Sheet2" sheetId="2" r:id="rId2"/>
    <sheet name="Sheet3" sheetId="3" r:id="rId3"/>
  </sheets>
  <definedNames>
    <definedName name="_xlnm.Print_Area" localSheetId="0">'Sheet1'!$A$1:$K$95</definedName>
    <definedName name="_xlnm.Print_Titles" localSheetId="0">'Sheet1'!$14:$14</definedName>
  </definedNames>
  <calcPr fullCalcOnLoad="1"/>
</workbook>
</file>

<file path=xl/sharedStrings.xml><?xml version="1.0" encoding="utf-8"?>
<sst xmlns="http://schemas.openxmlformats.org/spreadsheetml/2006/main" count="136" uniqueCount="123">
  <si>
    <t>三、以前年度剩餘款處理情形：</t>
  </si>
  <si>
    <t>五、本年度公益彩券盈餘分配預算編列情形：</t>
  </si>
  <si>
    <t>六、公益彩券盈餘分配之執行數：</t>
  </si>
  <si>
    <t>單位：新台幣元</t>
  </si>
  <si>
    <t>福利類別及項目</t>
  </si>
  <si>
    <t>業務單位</t>
  </si>
  <si>
    <t>主管簽章：</t>
  </si>
  <si>
    <t>會計單位</t>
  </si>
  <si>
    <t>機關主管</t>
  </si>
  <si>
    <t>本年度預算數</t>
  </si>
  <si>
    <r>
      <t>簽</t>
    </r>
    <r>
      <rPr>
        <sz val="12"/>
        <rFont val="Times New Roman"/>
        <family val="1"/>
      </rPr>
      <t xml:space="preserve">    </t>
    </r>
    <r>
      <rPr>
        <sz val="12"/>
        <rFont val="標楷體"/>
        <family val="4"/>
      </rPr>
      <t>章：</t>
    </r>
  </si>
  <si>
    <t>小計</t>
  </si>
  <si>
    <t>小計</t>
  </si>
  <si>
    <t>小計</t>
  </si>
  <si>
    <t>小計</t>
  </si>
  <si>
    <t xml:space="preserve"> </t>
  </si>
  <si>
    <t>（二）婦女福利</t>
  </si>
  <si>
    <t>（三）老人福利</t>
  </si>
  <si>
    <t>（四）身心障礙者福利</t>
  </si>
  <si>
    <t>（五）社會救助</t>
  </si>
  <si>
    <t>填表說明：「福利類別及項目」，得視當季實際執行情形酌予增減或修正。</t>
  </si>
  <si>
    <t>承辦人員簽章：</t>
  </si>
  <si>
    <r>
      <t>聯絡電話：</t>
    </r>
  </si>
  <si>
    <t>填表日期：</t>
  </si>
  <si>
    <t>備註：簽章欄得由各該直轄巿、縣巿政府視業務劃分，自行調整。</t>
  </si>
  <si>
    <t xml:space="preserve">八、公益彩券盈餘預算經費動支及核銷預估情形： （第4季報表本欄免填）                                  </t>
  </si>
  <si>
    <t>（一）兒少福利</t>
  </si>
  <si>
    <t>1.委託辦理婦女各項研習、休閒育樂及親職教育等福利服務業務</t>
  </si>
  <si>
    <t>3.各項婦女活動、研習及宣導</t>
  </si>
  <si>
    <t>4.補助不幸婦女個案緊急安置醫療處遇等相關費用</t>
  </si>
  <si>
    <t>6.補助社會福利團體辦理婦女福利服務</t>
  </si>
  <si>
    <t>2.委託辦理婦女福利服務中心業務</t>
  </si>
  <si>
    <t>5.辦理三節（婦女節、母親節及父親節）表揚活動</t>
  </si>
  <si>
    <t>7.其他</t>
  </si>
  <si>
    <t>11.其他</t>
  </si>
  <si>
    <t>第1季執行數</t>
  </si>
  <si>
    <t>公益彩券盈餘分配辦理社會福利及慈善事業情形季報表</t>
  </si>
  <si>
    <r>
      <t>一、本年度公益彩券盈餘分配管理方式：</t>
    </r>
    <r>
      <rPr>
        <sz val="14"/>
        <color indexed="8"/>
        <rFont val="新細明體"/>
        <family val="1"/>
      </rPr>
      <t>█</t>
    </r>
    <r>
      <rPr>
        <sz val="14"/>
        <color indexed="8"/>
        <rFont val="標楷體"/>
        <family val="4"/>
      </rPr>
      <t>基金管理□收支並列□其他：</t>
    </r>
    <r>
      <rPr>
        <u val="single"/>
        <sz val="14"/>
        <color indexed="8"/>
        <rFont val="標楷體"/>
        <family val="4"/>
      </rPr>
      <t xml:space="preserve">        </t>
    </r>
    <r>
      <rPr>
        <sz val="14"/>
        <color indexed="8"/>
        <rFont val="標楷體"/>
        <family val="4"/>
      </rPr>
      <t>。</t>
    </r>
  </si>
  <si>
    <r>
      <t>（一）截至去年度</t>
    </r>
    <r>
      <rPr>
        <sz val="14"/>
        <color indexed="8"/>
        <rFont val="Times New Roman"/>
        <family val="1"/>
      </rPr>
      <t>12</t>
    </r>
    <r>
      <rPr>
        <sz val="14"/>
        <color indexed="8"/>
        <rFont val="標楷體"/>
        <family val="4"/>
      </rPr>
      <t>月底止，公益彩券盈餘分配待運用數為</t>
    </r>
    <r>
      <rPr>
        <b/>
        <sz val="14"/>
        <color indexed="8"/>
        <rFont val="Times New Roman"/>
        <family val="1"/>
      </rPr>
      <t>(a)</t>
    </r>
    <r>
      <rPr>
        <b/>
        <u val="single"/>
        <sz val="14"/>
        <color indexed="8"/>
        <rFont val="Times New Roman"/>
        <family val="1"/>
      </rPr>
      <t xml:space="preserve">  128,921,336      </t>
    </r>
    <r>
      <rPr>
        <b/>
        <sz val="14"/>
        <color indexed="8"/>
        <rFont val="標楷體"/>
        <family val="4"/>
      </rPr>
      <t>元</t>
    </r>
    <r>
      <rPr>
        <sz val="14"/>
        <color indexed="8"/>
        <rFont val="Times New Roman"/>
        <family val="1"/>
      </rPr>
      <t xml:space="preserve"> </t>
    </r>
    <r>
      <rPr>
        <sz val="14"/>
        <color indexed="8"/>
        <rFont val="標楷體"/>
        <family val="4"/>
      </rPr>
      <t>。</t>
    </r>
  </si>
  <si>
    <r>
      <t>（二）處理情形：</t>
    </r>
    <r>
      <rPr>
        <u val="single"/>
        <sz val="14"/>
        <color indexed="8"/>
        <rFont val="標楷體"/>
        <family val="4"/>
      </rPr>
      <t>納入103年度運用。</t>
    </r>
    <r>
      <rPr>
        <u val="single"/>
        <sz val="14"/>
        <color indexed="8"/>
        <rFont val="Times New Roman"/>
        <family val="1"/>
      </rPr>
      <t xml:space="preserve"> </t>
    </r>
  </si>
  <si>
    <r>
      <t>（一）歲入預算原編</t>
    </r>
    <r>
      <rPr>
        <u val="single"/>
        <sz val="14"/>
        <color indexed="8"/>
        <rFont val="Times New Roman"/>
        <family val="1"/>
      </rPr>
      <t xml:space="preserve">   119,193,000   </t>
    </r>
    <r>
      <rPr>
        <sz val="14"/>
        <color indexed="8"/>
        <rFont val="標楷體"/>
        <family val="4"/>
      </rPr>
      <t>元，追加減</t>
    </r>
    <r>
      <rPr>
        <u val="single"/>
        <sz val="14"/>
        <color indexed="8"/>
        <rFont val="Times New Roman"/>
        <family val="1"/>
      </rPr>
      <t xml:space="preserve">     0       </t>
    </r>
    <r>
      <rPr>
        <sz val="14"/>
        <color indexed="8"/>
        <rFont val="標楷體"/>
        <family val="4"/>
      </rPr>
      <t>元，合計</t>
    </r>
    <r>
      <rPr>
        <u val="single"/>
        <sz val="14"/>
        <color indexed="8"/>
        <rFont val="Times New Roman"/>
        <family val="1"/>
      </rPr>
      <t xml:space="preserve">     119,193,000       </t>
    </r>
    <r>
      <rPr>
        <sz val="14"/>
        <color indexed="8"/>
        <rFont val="標楷體"/>
        <family val="4"/>
      </rPr>
      <t>元。</t>
    </r>
  </si>
  <si>
    <r>
      <t>（二）歲出預算原編</t>
    </r>
    <r>
      <rPr>
        <u val="single"/>
        <sz val="14"/>
        <color indexed="8"/>
        <rFont val="Times New Roman"/>
        <family val="1"/>
      </rPr>
      <t xml:space="preserve">   198,228,000   </t>
    </r>
    <r>
      <rPr>
        <sz val="14"/>
        <color indexed="8"/>
        <rFont val="標楷體"/>
        <family val="4"/>
      </rPr>
      <t>元，追加減</t>
    </r>
    <r>
      <rPr>
        <u val="single"/>
        <sz val="14"/>
        <color indexed="8"/>
        <rFont val="Times New Roman"/>
        <family val="1"/>
      </rPr>
      <t xml:space="preserve">     3,000,000       </t>
    </r>
    <r>
      <rPr>
        <sz val="14"/>
        <color indexed="8"/>
        <rFont val="標楷體"/>
        <family val="4"/>
      </rPr>
      <t>元，合計</t>
    </r>
    <r>
      <rPr>
        <u val="single"/>
        <sz val="14"/>
        <color indexed="8"/>
        <rFont val="Times New Roman"/>
        <family val="1"/>
      </rPr>
      <t xml:space="preserve">     201,228,000       </t>
    </r>
    <r>
      <rPr>
        <sz val="14"/>
        <color indexed="8"/>
        <rFont val="標楷體"/>
        <family val="4"/>
      </rPr>
      <t>元。</t>
    </r>
  </si>
  <si>
    <t>中華民國103年10月份至12月份（103年度第4季）</t>
  </si>
  <si>
    <t>1.辦理本縣縣民遭受意外傷害濟助</t>
  </si>
  <si>
    <t>2.辦理本縣縣民非意外致死亡身心障礙濟助</t>
  </si>
  <si>
    <t>3.弱勢家庭新生代希望工程—暑期工讀導航計畫</t>
  </si>
  <si>
    <t>4.補助低收入戶裝設有限電視</t>
  </si>
  <si>
    <t>5.補助本縣弱勢族群交通費</t>
  </si>
  <si>
    <t>6.補助低收入戶就學子女家戶購置電腦</t>
  </si>
  <si>
    <t>7.補助低收入戶及弱勢家庭就學子女國中小課後輔導、補習才藝課程經費</t>
  </si>
  <si>
    <t>1.委託辦理身心障礙者輔具資源中心</t>
  </si>
  <si>
    <t>2.委託辦理身心障礙者臨時及短期照顧服務</t>
  </si>
  <si>
    <t>3.委託辦理身心障礙福利服務中心</t>
  </si>
  <si>
    <t>4.委託辦理身心障礙福利專業人員訓練</t>
  </si>
  <si>
    <t>5.辦理身心障礙者居家服務、個人助理、手語翻譯員相關服務費</t>
  </si>
  <si>
    <t>6.身心障礙者紙尿褲費用</t>
  </si>
  <si>
    <t>7.精神病患膳食費補助</t>
  </si>
  <si>
    <t>8.身心障礙家屬赴台探視交通費補助</t>
  </si>
  <si>
    <t>9.身心障礙者搭乘捷運補助</t>
  </si>
  <si>
    <t>10.身心障礙者送餐服務</t>
  </si>
  <si>
    <t>11.身心障礙者購屋貸款利息補助、停車位貸款利息補貼或承租停車位補助</t>
  </si>
  <si>
    <t>12.補助重度以上中低收入身心障礙者裝設有限電視</t>
  </si>
  <si>
    <t>13.補助身心障礙福利機構水電費及設備維護費、教養服務費</t>
  </si>
  <si>
    <t>14.補助身心障礙機構團體設施設備及相關訓練研習及活動</t>
  </si>
  <si>
    <t>15.其他</t>
  </si>
  <si>
    <t>16.其他</t>
  </si>
  <si>
    <t>1.委託辦理長青學苑</t>
  </si>
  <si>
    <t>2.居家服務員赴台觀摩及專業訓練</t>
  </si>
  <si>
    <t>3.日間照顧服務</t>
  </si>
  <si>
    <t>4.老人救援連線系統</t>
  </si>
  <si>
    <t>申請人數未如預期</t>
  </si>
  <si>
    <t>6.獨居及失能老人送餐服務</t>
  </si>
  <si>
    <t>7.失能老人輔具購買租借及居家無障礙環境、住宅改善</t>
  </si>
  <si>
    <t>申請人數超出預期</t>
  </si>
  <si>
    <t>8.老人假牙補助</t>
  </si>
  <si>
    <t>9.老人搭乘捷運補助</t>
  </si>
  <si>
    <t>10.愛心手鍊補助</t>
  </si>
  <si>
    <t>11.補助縣民免費搭乘公車及交通船</t>
  </si>
  <si>
    <t>12.補助社區附設老人俱樂部有線電視收視費</t>
  </si>
  <si>
    <t>申請補助團體未如預期</t>
  </si>
  <si>
    <t>13.補助社區關懷據點業務費</t>
  </si>
  <si>
    <t>據點實際支用數未如預期(有一據點暫轉功能型為申請補助)</t>
  </si>
  <si>
    <t>14.補助社會團體、社區辦老人休閒、研習、保健座談、老人團體方案活動</t>
  </si>
  <si>
    <t>申請補助單位未如預期</t>
  </si>
  <si>
    <t>15.老人福利機構重大設施設備維護補助</t>
  </si>
  <si>
    <t>5.老人照服員服務費、勞健保及離退金</t>
  </si>
  <si>
    <t>本年度申請補助案件
增加</t>
  </si>
  <si>
    <t>北捷悠遊卡使用，超出年度預算額</t>
  </si>
  <si>
    <t>本年度接受表揚人數
增加</t>
  </si>
  <si>
    <t>1.辦理兒少福利相關業務宣導</t>
  </si>
  <si>
    <t>2.委託辦理兒少各項研習、休閒娛樂活動及法令宣導</t>
  </si>
  <si>
    <t>3.金門縣兒童及少年福利服務中心</t>
  </si>
  <si>
    <t>已與簽約單位解約,104年重新招標</t>
  </si>
  <si>
    <t>4.委託辦理早期療育中心相關業務</t>
  </si>
  <si>
    <t>5.委託辦理早期療育日托服務</t>
  </si>
  <si>
    <t>早療中心尚未完成室內裝修,尚未成立。</t>
  </si>
  <si>
    <t>6.安置兒童及少年自立生活方案</t>
  </si>
  <si>
    <t>103年度申請案較少</t>
  </si>
  <si>
    <t>7.高風險家庭暨兒少保護個案家務指導員到宅服務計畫</t>
  </si>
  <si>
    <t>8.補助早期療育交通費、醫療費用及兒少福利相關補助</t>
  </si>
  <si>
    <r>
      <t>9.</t>
    </r>
    <r>
      <rPr>
        <sz val="10"/>
        <color indexed="8"/>
        <rFont val="標楷體"/>
        <family val="4"/>
      </rPr>
      <t>補助辦理兒少福利服務計畫方案及兒少福利機構設施設備及活動等相關費用</t>
    </r>
  </si>
  <si>
    <t>10.補助設置保母人員技能檢定場所</t>
  </si>
  <si>
    <t>本年度1月起至本季截止累計執行數</t>
  </si>
  <si>
    <t>第2季執行數</t>
  </si>
  <si>
    <t>第3季執行數</t>
  </si>
  <si>
    <t>第4季執行數</t>
  </si>
  <si>
    <t>執行率（%）</t>
  </si>
  <si>
    <t>申請人數未達預期</t>
  </si>
  <si>
    <t>申請案件未達預期</t>
  </si>
  <si>
    <t>預算執行率未達80％或超過120％者之原因</t>
  </si>
  <si>
    <t>申請案未達預期</t>
  </si>
  <si>
    <r>
      <t>合</t>
    </r>
    <r>
      <rPr>
        <b/>
        <sz val="12"/>
        <rFont val="Times New Roman"/>
        <family val="1"/>
      </rPr>
      <t xml:space="preserve">        </t>
    </r>
    <r>
      <rPr>
        <b/>
        <sz val="12"/>
        <rFont val="標楷體"/>
        <family val="4"/>
      </rPr>
      <t>計</t>
    </r>
  </si>
  <si>
    <t>申請人數未達預期</t>
  </si>
  <si>
    <t>申請辦理訓練單位未達預期</t>
  </si>
  <si>
    <t>申請人數超過預期人數</t>
  </si>
  <si>
    <r>
      <t>二、本年度第</t>
    </r>
    <r>
      <rPr>
        <u val="single"/>
        <sz val="14"/>
        <color indexed="8"/>
        <rFont val="Times New Roman"/>
        <family val="1"/>
      </rPr>
      <t>4</t>
    </r>
    <r>
      <rPr>
        <sz val="14"/>
        <color indexed="8"/>
        <rFont val="標楷體"/>
        <family val="4"/>
      </rPr>
      <t>季，彩券盈餘分配數為</t>
    </r>
    <r>
      <rPr>
        <u val="single"/>
        <sz val="14"/>
        <color indexed="8"/>
        <rFont val="Times New Roman"/>
        <family val="1"/>
      </rPr>
      <t xml:space="preserve"> </t>
    </r>
    <r>
      <rPr>
        <u val="single"/>
        <sz val="14"/>
        <color indexed="8"/>
        <rFont val="Times New Roman"/>
        <family val="1"/>
      </rPr>
      <t>49</t>
    </r>
    <r>
      <rPr>
        <u val="single"/>
        <sz val="14"/>
        <color indexed="8"/>
        <rFont val="Times New Roman"/>
        <family val="1"/>
      </rPr>
      <t>,</t>
    </r>
    <r>
      <rPr>
        <u val="single"/>
        <sz val="14"/>
        <color indexed="8"/>
        <rFont val="Times New Roman"/>
        <family val="1"/>
      </rPr>
      <t>593</t>
    </r>
    <r>
      <rPr>
        <u val="single"/>
        <sz val="14"/>
        <color indexed="8"/>
        <rFont val="Times New Roman"/>
        <family val="1"/>
      </rPr>
      <t>,</t>
    </r>
    <r>
      <rPr>
        <u val="single"/>
        <sz val="14"/>
        <color indexed="8"/>
        <rFont val="Times New Roman"/>
        <family val="1"/>
      </rPr>
      <t>766</t>
    </r>
    <r>
      <rPr>
        <u val="single"/>
        <sz val="14"/>
        <color indexed="8"/>
        <rFont val="Times New Roman"/>
        <family val="1"/>
      </rPr>
      <t xml:space="preserve"> </t>
    </r>
    <r>
      <rPr>
        <u val="single"/>
        <sz val="14"/>
        <color indexed="8"/>
        <rFont val="標楷體"/>
        <family val="4"/>
      </rPr>
      <t>元</t>
    </r>
    <r>
      <rPr>
        <sz val="14"/>
        <color indexed="8"/>
        <rFont val="標楷體"/>
        <family val="4"/>
      </rPr>
      <t>。</t>
    </r>
  </si>
  <si>
    <r>
      <t>四、本年度</t>
    </r>
    <r>
      <rPr>
        <sz val="14"/>
        <color indexed="8"/>
        <rFont val="Times New Roman"/>
        <family val="1"/>
      </rPr>
      <t>1</t>
    </r>
    <r>
      <rPr>
        <sz val="14"/>
        <color indexed="8"/>
        <rFont val="標楷體"/>
        <family val="4"/>
      </rPr>
      <t>月起至本季截止，累計公益彩券盈餘分配數為</t>
    </r>
    <r>
      <rPr>
        <b/>
        <sz val="14"/>
        <color indexed="8"/>
        <rFont val="Times New Roman"/>
        <family val="1"/>
      </rPr>
      <t>(b)</t>
    </r>
    <r>
      <rPr>
        <b/>
        <u val="single"/>
        <sz val="14"/>
        <color indexed="8"/>
        <rFont val="Times New Roman"/>
        <family val="1"/>
      </rPr>
      <t xml:space="preserve">185,243,405 </t>
    </r>
    <r>
      <rPr>
        <b/>
        <sz val="14"/>
        <color indexed="8"/>
        <rFont val="標楷體"/>
        <family val="4"/>
      </rPr>
      <t>元</t>
    </r>
    <r>
      <rPr>
        <sz val="14"/>
        <color indexed="8"/>
        <rFont val="標楷體"/>
        <family val="4"/>
      </rPr>
      <t>。</t>
    </r>
  </si>
  <si>
    <r>
      <t>七、本年度</t>
    </r>
    <r>
      <rPr>
        <sz val="14"/>
        <color indexed="8"/>
        <rFont val="Times New Roman"/>
        <family val="1"/>
      </rPr>
      <t>1</t>
    </r>
    <r>
      <rPr>
        <sz val="14"/>
        <color indexed="8"/>
        <rFont val="標楷體"/>
        <family val="4"/>
      </rPr>
      <t>月起至本季截止公益彩券盈餘分配剩餘情形：</t>
    </r>
  </si>
  <si>
    <r>
      <t>（二）尚未執行之原因：</t>
    </r>
    <r>
      <rPr>
        <u val="single"/>
        <sz val="14"/>
        <color indexed="8"/>
        <rFont val="標楷體"/>
        <family val="4"/>
      </rPr>
      <t>身心障礙、兒少及社會救助申請補助個案較預期少，以致影響執行成效，導致執行率偏低。</t>
    </r>
  </si>
  <si>
    <r>
      <t xml:space="preserve">（一）本年度1月起至本季截止，已發包或已簽約經費 </t>
    </r>
    <r>
      <rPr>
        <u val="single"/>
        <sz val="13"/>
        <color indexed="8"/>
        <rFont val="標楷體"/>
        <family val="4"/>
      </rPr>
      <t xml:space="preserve">     </t>
    </r>
    <r>
      <rPr>
        <sz val="13"/>
        <color indexed="8"/>
        <rFont val="標楷體"/>
        <family val="4"/>
      </rPr>
      <t xml:space="preserve"> 元，預計於次季執行經費 </t>
    </r>
    <r>
      <rPr>
        <u val="single"/>
        <sz val="13"/>
        <color indexed="8"/>
        <rFont val="標楷體"/>
        <family val="4"/>
      </rPr>
      <t xml:space="preserve">      </t>
    </r>
    <r>
      <rPr>
        <sz val="13"/>
        <color indexed="8"/>
        <rFont val="標楷體"/>
        <family val="4"/>
      </rPr>
      <t xml:space="preserve"> 元。</t>
    </r>
  </si>
  <si>
    <r>
      <t>（二）預計於次季核銷經費</t>
    </r>
    <r>
      <rPr>
        <u val="single"/>
        <sz val="14"/>
        <color indexed="8"/>
        <rFont val="標楷體"/>
        <family val="4"/>
      </rPr>
      <t xml:space="preserve">     </t>
    </r>
    <r>
      <rPr>
        <sz val="14"/>
        <color indexed="8"/>
        <rFont val="標楷體"/>
        <family val="4"/>
      </rPr>
      <t xml:space="preserve">元，預估累計至次季止執行率 </t>
    </r>
    <r>
      <rPr>
        <u val="single"/>
        <sz val="14"/>
        <color indexed="8"/>
        <rFont val="標楷體"/>
        <family val="4"/>
      </rPr>
      <t xml:space="preserve">      </t>
    </r>
    <r>
      <rPr>
        <sz val="14"/>
        <color indexed="8"/>
        <rFont val="標楷體"/>
        <family val="4"/>
      </rPr>
      <t>%。</t>
    </r>
  </si>
  <si>
    <r>
      <t>（一）本年度</t>
    </r>
    <r>
      <rPr>
        <sz val="14"/>
        <color indexed="8"/>
        <rFont val="Times New Roman"/>
        <family val="1"/>
      </rPr>
      <t>1</t>
    </r>
    <r>
      <rPr>
        <sz val="14"/>
        <color indexed="8"/>
        <rFont val="標楷體"/>
        <family val="4"/>
      </rPr>
      <t>月起至本季截止，累計公益彩券盈餘分配待運用數</t>
    </r>
    <r>
      <rPr>
        <sz val="14"/>
        <color indexed="8"/>
        <rFont val="Times New Roman"/>
        <family val="1"/>
      </rPr>
      <t>(d)=(a)+(b)-(c</t>
    </r>
    <r>
      <rPr>
        <sz val="14"/>
        <color indexed="8"/>
        <rFont val="標楷體"/>
        <family val="4"/>
      </rPr>
      <t>）</t>
    </r>
    <r>
      <rPr>
        <u val="single"/>
        <sz val="14"/>
        <color indexed="8"/>
        <rFont val="Times New Roman"/>
        <family val="1"/>
      </rPr>
      <t>14</t>
    </r>
    <r>
      <rPr>
        <u val="single"/>
        <sz val="14"/>
        <color indexed="8"/>
        <rFont val="Times New Roman"/>
        <family val="1"/>
      </rPr>
      <t>4</t>
    </r>
    <r>
      <rPr>
        <u val="single"/>
        <sz val="14"/>
        <color indexed="8"/>
        <rFont val="Times New Roman"/>
        <family val="1"/>
      </rPr>
      <t>,</t>
    </r>
    <r>
      <rPr>
        <u val="single"/>
        <sz val="14"/>
        <color indexed="8"/>
        <rFont val="Times New Roman"/>
        <family val="1"/>
      </rPr>
      <t>669</t>
    </r>
    <r>
      <rPr>
        <u val="single"/>
        <sz val="14"/>
        <color indexed="8"/>
        <rFont val="Times New Roman"/>
        <family val="1"/>
      </rPr>
      <t>,</t>
    </r>
    <r>
      <rPr>
        <u val="single"/>
        <sz val="14"/>
        <color indexed="8"/>
        <rFont val="Times New Roman"/>
        <family val="1"/>
      </rPr>
      <t>801</t>
    </r>
    <r>
      <rPr>
        <sz val="14"/>
        <color indexed="8"/>
        <rFont val="標楷體"/>
        <family val="4"/>
      </rPr>
      <t>元。</t>
    </r>
  </si>
  <si>
    <r>
      <t xml:space="preserve">   </t>
    </r>
    <r>
      <rPr>
        <b/>
        <u val="single"/>
        <sz val="16"/>
        <color indexed="10"/>
        <rFont val="標楷體"/>
        <family val="4"/>
      </rPr>
      <t xml:space="preserve">金門縣政府   </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</si>
</sst>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
    <numFmt numFmtId="180" formatCode="_-* #,##0.0_-;\-* #,##0.0_-;_-* &quot;-&quot;??_-;_-@_-"/>
    <numFmt numFmtId="181" formatCode="_-* #,##0_-;\-* #,##0_-;_-* &quot;-&quot;??_-;_-@_-"/>
  </numFmts>
  <fonts count="50">
    <font>
      <sz val="12"/>
      <name val="新細明體"/>
      <family val="1"/>
    </font>
    <font>
      <sz val="12"/>
      <name val="Times New Roman"/>
      <family val="1"/>
    </font>
    <font>
      <b/>
      <sz val="12"/>
      <name val="Times New Roman"/>
      <family val="1"/>
    </font>
    <font>
      <sz val="14"/>
      <color indexed="8"/>
      <name val="標楷體"/>
      <family val="4"/>
    </font>
    <font>
      <u val="single"/>
      <sz val="14"/>
      <color indexed="8"/>
      <name val="Times New Roman"/>
      <family val="1"/>
    </font>
    <font>
      <sz val="9"/>
      <name val="新細明體"/>
      <family val="1"/>
    </font>
    <font>
      <sz val="12"/>
      <color indexed="8"/>
      <name val="標楷體"/>
      <family val="4"/>
    </font>
    <font>
      <b/>
      <sz val="12"/>
      <color indexed="8"/>
      <name val="標楷體"/>
      <family val="4"/>
    </font>
    <font>
      <sz val="10"/>
      <color indexed="8"/>
      <name val="標楷體"/>
      <family val="4"/>
    </font>
    <font>
      <sz val="11"/>
      <color indexed="8"/>
      <name val="標楷體"/>
      <family val="4"/>
    </font>
    <font>
      <sz val="12"/>
      <name val="標楷體"/>
      <family val="4"/>
    </font>
    <font>
      <b/>
      <sz val="12"/>
      <name val="標楷體"/>
      <family val="4"/>
    </font>
    <font>
      <sz val="12"/>
      <color indexed="8"/>
      <name val="新細明體"/>
      <family val="1"/>
    </font>
    <font>
      <sz val="12"/>
      <name val="細明體"/>
      <family val="3"/>
    </font>
    <font>
      <b/>
      <u val="single"/>
      <sz val="16"/>
      <color indexed="10"/>
      <name val="標楷體"/>
      <family val="4"/>
    </font>
    <font>
      <b/>
      <sz val="14"/>
      <color indexed="8"/>
      <name val="標楷體"/>
      <family val="4"/>
    </font>
    <font>
      <sz val="14"/>
      <color indexed="8"/>
      <name val="新細明體"/>
      <family val="1"/>
    </font>
    <font>
      <u val="single"/>
      <sz val="14"/>
      <color indexed="8"/>
      <name val="標楷體"/>
      <family val="4"/>
    </font>
    <font>
      <sz val="14"/>
      <color indexed="8"/>
      <name val="Times New Roman"/>
      <family val="1"/>
    </font>
    <font>
      <b/>
      <sz val="14"/>
      <color indexed="8"/>
      <name val="Times New Roman"/>
      <family val="1"/>
    </font>
    <font>
      <b/>
      <u val="single"/>
      <sz val="14"/>
      <color indexed="8"/>
      <name val="Times New Roman"/>
      <family val="1"/>
    </font>
    <font>
      <sz val="12"/>
      <color indexed="8"/>
      <name val="Times New Roman"/>
      <family val="1"/>
    </font>
    <font>
      <b/>
      <sz val="12"/>
      <color indexed="8"/>
      <name val="Times New Roman"/>
      <family val="1"/>
    </font>
    <font>
      <sz val="12"/>
      <color indexed="10"/>
      <name val="新細明體"/>
      <family val="1"/>
    </font>
    <font>
      <b/>
      <sz val="18"/>
      <color indexed="8"/>
      <name val="標楷體"/>
      <family val="4"/>
    </font>
    <font>
      <b/>
      <u val="single"/>
      <sz val="16"/>
      <color indexed="10"/>
      <name val="Times New Roman"/>
      <family val="1"/>
    </font>
    <font>
      <sz val="10"/>
      <name val="標楷體"/>
      <family val="4"/>
    </font>
    <font>
      <sz val="13"/>
      <color indexed="8"/>
      <name val="標楷體"/>
      <family val="4"/>
    </font>
    <font>
      <u val="single"/>
      <sz val="13"/>
      <color indexed="8"/>
      <name val="標楷體"/>
      <family val="4"/>
    </font>
    <font>
      <b/>
      <sz val="11"/>
      <name val="標楷體"/>
      <family val="4"/>
    </font>
    <font>
      <b/>
      <sz val="10"/>
      <name val="標楷體"/>
      <family val="4"/>
    </font>
    <font>
      <b/>
      <sz val="10"/>
      <color indexed="8"/>
      <name val="標楷體"/>
      <family val="4"/>
    </font>
    <font>
      <sz val="11"/>
      <name val="標楷體"/>
      <family val="4"/>
    </font>
    <font>
      <sz val="11"/>
      <name val="Times New Roman"/>
      <family val="1"/>
    </font>
    <font>
      <b/>
      <sz val="11"/>
      <name val="Times New Roman"/>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color indexed="63"/>
      </left>
      <right style="thin"/>
      <top>
        <color indexed="63"/>
      </top>
      <bottom>
        <color indexed="63"/>
      </bottom>
    </border>
    <border>
      <left style="thin">
        <color indexed="8"/>
      </left>
      <right style="thin">
        <color indexed="8"/>
      </right>
      <top>
        <color indexed="63"/>
      </top>
      <bottom>
        <color indexed="63"/>
      </bottom>
    </border>
    <border>
      <left style="thin"/>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top style="thin">
        <color indexed="8"/>
      </top>
      <bottom style="thin">
        <color indexed="8"/>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16" borderId="0" applyNumberFormat="0" applyBorder="0" applyAlignment="0" applyProtection="0"/>
    <xf numFmtId="0" fontId="37" fillId="0" borderId="1" applyNumberFormat="0" applyFill="0" applyAlignment="0" applyProtection="0"/>
    <xf numFmtId="0" fontId="38" fillId="4" borderId="0" applyNumberFormat="0" applyBorder="0" applyAlignment="0" applyProtection="0"/>
    <xf numFmtId="9" fontId="0" fillId="0" borderId="0" applyFont="0" applyFill="0" applyBorder="0" applyAlignment="0" applyProtection="0"/>
    <xf numFmtId="0" fontId="39"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18" borderId="4" applyNumberFormat="0" applyFont="0" applyAlignment="0" applyProtection="0"/>
    <xf numFmtId="0" fontId="41" fillId="0" borderId="0" applyNumberFormat="0" applyFill="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2"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7" borderId="2" applyNumberFormat="0" applyAlignment="0" applyProtection="0"/>
    <xf numFmtId="0" fontId="47" fillId="17" borderId="8" applyNumberFormat="0" applyAlignment="0" applyProtection="0"/>
    <xf numFmtId="0" fontId="48" fillId="23" borderId="9" applyNumberFormat="0" applyAlignment="0" applyProtection="0"/>
    <xf numFmtId="0" fontId="49" fillId="3" borderId="0" applyNumberFormat="0" applyBorder="0" applyAlignment="0" applyProtection="0"/>
    <xf numFmtId="0" fontId="23" fillId="0" borderId="0" applyNumberFormat="0" applyFill="0" applyBorder="0" applyAlignment="0" applyProtection="0"/>
  </cellStyleXfs>
  <cellXfs count="170">
    <xf numFmtId="0" fontId="0" fillId="0" borderId="0" xfId="0" applyAlignment="1">
      <alignment vertical="center"/>
    </xf>
    <xf numFmtId="0" fontId="10" fillId="24" borderId="10" xfId="0" applyFont="1" applyFill="1" applyBorder="1" applyAlignment="1">
      <alignment horizontal="center" vertical="center" wrapText="1"/>
    </xf>
    <xf numFmtId="41" fontId="0" fillId="0" borderId="0" xfId="0" applyNumberFormat="1" applyAlignment="1">
      <alignment vertical="center"/>
    </xf>
    <xf numFmtId="0" fontId="0" fillId="25" borderId="0" xfId="0" applyFill="1" applyAlignment="1">
      <alignment vertical="center"/>
    </xf>
    <xf numFmtId="0" fontId="0" fillId="0" borderId="0" xfId="0" applyFont="1" applyAlignment="1">
      <alignment vertical="center"/>
    </xf>
    <xf numFmtId="0" fontId="0" fillId="24" borderId="0" xfId="0" applyFill="1" applyAlignment="1">
      <alignment vertical="center"/>
    </xf>
    <xf numFmtId="0" fontId="12" fillId="24" borderId="0" xfId="0" applyFont="1" applyFill="1" applyAlignment="1">
      <alignment vertical="center"/>
    </xf>
    <xf numFmtId="0" fontId="3" fillId="24" borderId="0" xfId="0" applyFont="1" applyFill="1" applyAlignment="1">
      <alignment vertical="center"/>
    </xf>
    <xf numFmtId="0" fontId="21" fillId="24" borderId="0" xfId="0" applyFont="1" applyFill="1" applyAlignment="1">
      <alignment vertical="center"/>
    </xf>
    <xf numFmtId="41" fontId="21" fillId="24" borderId="0" xfId="0" applyNumberFormat="1" applyFont="1" applyFill="1" applyAlignment="1">
      <alignment vertical="center"/>
    </xf>
    <xf numFmtId="0" fontId="1" fillId="24" borderId="0" xfId="0" applyFont="1" applyFill="1" applyAlignment="1">
      <alignment vertical="center"/>
    </xf>
    <xf numFmtId="0" fontId="15" fillId="24" borderId="0" xfId="0" applyFont="1" applyFill="1" applyBorder="1" applyAlignment="1">
      <alignment vertical="center"/>
    </xf>
    <xf numFmtId="0" fontId="22" fillId="24" borderId="0" xfId="0" applyFont="1" applyFill="1" applyBorder="1" applyAlignment="1">
      <alignment vertical="center"/>
    </xf>
    <xf numFmtId="0" fontId="22" fillId="24" borderId="11" xfId="0" applyFont="1" applyFill="1" applyBorder="1" applyAlignment="1">
      <alignment vertical="center"/>
    </xf>
    <xf numFmtId="0" fontId="21" fillId="24" borderId="11" xfId="0" applyFont="1" applyFill="1" applyBorder="1" applyAlignment="1">
      <alignment vertical="center"/>
    </xf>
    <xf numFmtId="41" fontId="21" fillId="24" borderId="11" xfId="0" applyNumberFormat="1" applyFont="1" applyFill="1" applyBorder="1" applyAlignment="1">
      <alignment vertical="center"/>
    </xf>
    <xf numFmtId="0" fontId="1" fillId="24" borderId="11" xfId="0" applyFont="1" applyFill="1" applyBorder="1" applyAlignment="1">
      <alignment vertical="center"/>
    </xf>
    <xf numFmtId="0" fontId="3" fillId="24" borderId="11" xfId="0" applyFont="1" applyFill="1" applyBorder="1" applyAlignment="1">
      <alignment vertical="center"/>
    </xf>
    <xf numFmtId="0" fontId="21" fillId="24" borderId="11" xfId="0" applyFont="1" applyFill="1" applyBorder="1" applyAlignment="1">
      <alignment horizontal="right" vertical="center"/>
    </xf>
    <xf numFmtId="0" fontId="12" fillId="24" borderId="0" xfId="0" applyFont="1" applyFill="1" applyAlignment="1">
      <alignment horizontal="right" vertical="center"/>
    </xf>
    <xf numFmtId="0" fontId="6" fillId="24" borderId="10" xfId="0" applyFont="1" applyFill="1" applyBorder="1" applyAlignment="1">
      <alignment horizontal="center" vertical="center" wrapText="1"/>
    </xf>
    <xf numFmtId="0" fontId="10" fillId="24" borderId="12" xfId="0" applyFont="1" applyFill="1" applyBorder="1" applyAlignment="1">
      <alignment horizontal="center" vertical="center" wrapText="1"/>
    </xf>
    <xf numFmtId="0" fontId="8" fillId="24" borderId="10" xfId="0" applyFont="1" applyFill="1" applyBorder="1" applyAlignment="1">
      <alignment horizontal="center" vertical="center" wrapText="1"/>
    </xf>
    <xf numFmtId="0" fontId="9" fillId="24" borderId="10" xfId="0" applyFont="1" applyFill="1" applyBorder="1" applyAlignment="1">
      <alignment horizontal="center" vertical="center" wrapText="1"/>
    </xf>
    <xf numFmtId="0" fontId="12" fillId="24" borderId="0" xfId="0" applyFont="1" applyFill="1" applyAlignment="1">
      <alignment vertical="center"/>
    </xf>
    <xf numFmtId="0" fontId="3" fillId="24" borderId="0" xfId="0" applyFont="1" applyFill="1" applyAlignment="1">
      <alignment vertical="center"/>
    </xf>
    <xf numFmtId="41" fontId="1" fillId="24" borderId="0" xfId="0" applyNumberFormat="1" applyFont="1" applyFill="1" applyAlignment="1">
      <alignment vertical="center"/>
    </xf>
    <xf numFmtId="0" fontId="10" fillId="24" borderId="0" xfId="0" applyFont="1" applyFill="1" applyAlignment="1">
      <alignment vertical="center"/>
    </xf>
    <xf numFmtId="0" fontId="13" fillId="24" borderId="0" xfId="0" applyFont="1" applyFill="1" applyAlignment="1">
      <alignment vertical="center"/>
    </xf>
    <xf numFmtId="41" fontId="0" fillId="24" borderId="0" xfId="0" applyNumberFormat="1" applyFill="1" applyAlignment="1">
      <alignment vertical="center"/>
    </xf>
    <xf numFmtId="0" fontId="0" fillId="24" borderId="0" xfId="0" applyFont="1" applyFill="1" applyAlignment="1">
      <alignment vertical="center"/>
    </xf>
    <xf numFmtId="41" fontId="10" fillId="24" borderId="12" xfId="0" applyNumberFormat="1" applyFont="1" applyFill="1" applyBorder="1" applyAlignment="1">
      <alignment horizontal="center" vertical="center" wrapText="1"/>
    </xf>
    <xf numFmtId="0" fontId="0" fillId="0" borderId="0" xfId="0" applyFill="1" applyAlignment="1">
      <alignment vertical="center"/>
    </xf>
    <xf numFmtId="0" fontId="12" fillId="0" borderId="0" xfId="0" applyFont="1" applyFill="1" applyAlignment="1">
      <alignment vertical="center"/>
    </xf>
    <xf numFmtId="0" fontId="12" fillId="0" borderId="0" xfId="0" applyFont="1" applyFill="1" applyBorder="1" applyAlignment="1">
      <alignment vertical="center"/>
    </xf>
    <xf numFmtId="0" fontId="0" fillId="0" borderId="0" xfId="0" applyFill="1" applyBorder="1" applyAlignment="1">
      <alignment vertical="center"/>
    </xf>
    <xf numFmtId="3" fontId="0" fillId="0" borderId="0" xfId="0" applyNumberFormat="1" applyFill="1" applyBorder="1" applyAlignment="1">
      <alignment vertical="center"/>
    </xf>
    <xf numFmtId="41" fontId="0" fillId="0" borderId="0" xfId="0" applyNumberFormat="1" applyFill="1" applyAlignment="1">
      <alignment vertical="center"/>
    </xf>
    <xf numFmtId="0" fontId="12" fillId="0" borderId="0" xfId="0" applyFont="1" applyFill="1" applyAlignment="1">
      <alignment vertical="center"/>
    </xf>
    <xf numFmtId="41" fontId="0" fillId="0" borderId="0" xfId="0" applyNumberFormat="1" applyFill="1" applyBorder="1" applyAlignment="1">
      <alignment vertical="center"/>
    </xf>
    <xf numFmtId="0" fontId="6" fillId="0" borderId="0" xfId="0" applyFont="1" applyFill="1" applyBorder="1" applyAlignment="1">
      <alignment vertical="center" wrapText="1"/>
    </xf>
    <xf numFmtId="3" fontId="6" fillId="0" borderId="0" xfId="0" applyNumberFormat="1" applyFont="1" applyFill="1" applyBorder="1" applyAlignment="1">
      <alignment vertical="center" wrapText="1"/>
    </xf>
    <xf numFmtId="0" fontId="12" fillId="0" borderId="0" xfId="0" applyFont="1" applyFill="1" applyBorder="1" applyAlignment="1">
      <alignment vertical="center"/>
    </xf>
    <xf numFmtId="0" fontId="0" fillId="24" borderId="0" xfId="0" applyFill="1" applyBorder="1" applyAlignment="1">
      <alignment vertical="center"/>
    </xf>
    <xf numFmtId="41" fontId="0" fillId="24" borderId="0" xfId="0" applyNumberFormat="1" applyFill="1" applyBorder="1" applyAlignment="1">
      <alignment vertical="center"/>
    </xf>
    <xf numFmtId="41" fontId="6" fillId="24" borderId="13"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Alignment="1">
      <alignment vertical="center"/>
    </xf>
    <xf numFmtId="0" fontId="3" fillId="24" borderId="0" xfId="0" applyFont="1" applyFill="1" applyAlignment="1">
      <alignment vertical="center"/>
    </xf>
    <xf numFmtId="0" fontId="21" fillId="24" borderId="0" xfId="0" applyFont="1" applyFill="1" applyBorder="1" applyAlignment="1">
      <alignment vertical="center"/>
    </xf>
    <xf numFmtId="0" fontId="21" fillId="24" borderId="0" xfId="0" applyFont="1" applyFill="1" applyAlignment="1">
      <alignment vertical="center"/>
    </xf>
    <xf numFmtId="41" fontId="21" fillId="24" borderId="0" xfId="0" applyNumberFormat="1" applyFont="1" applyFill="1" applyAlignment="1">
      <alignment vertical="center"/>
    </xf>
    <xf numFmtId="0" fontId="12" fillId="0" borderId="0" xfId="0" applyFont="1" applyFill="1" applyBorder="1" applyAlignment="1">
      <alignment vertical="center"/>
    </xf>
    <xf numFmtId="0" fontId="12" fillId="0" borderId="0" xfId="0" applyFont="1" applyFill="1" applyAlignment="1">
      <alignment vertical="center"/>
    </xf>
    <xf numFmtId="0" fontId="12" fillId="24" borderId="0" xfId="0" applyFont="1" applyFill="1" applyAlignment="1">
      <alignment vertical="center"/>
    </xf>
    <xf numFmtId="0" fontId="3" fillId="24" borderId="0" xfId="0" applyFont="1" applyFill="1" applyAlignment="1">
      <alignment vertical="center"/>
    </xf>
    <xf numFmtId="0" fontId="12" fillId="24" borderId="0" xfId="0" applyFont="1" applyFill="1" applyAlignment="1">
      <alignment vertical="center"/>
    </xf>
    <xf numFmtId="41" fontId="12" fillId="24" borderId="0" xfId="0" applyNumberFormat="1" applyFont="1" applyFill="1" applyAlignment="1">
      <alignment vertical="center"/>
    </xf>
    <xf numFmtId="0" fontId="10" fillId="24" borderId="14" xfId="0" applyFont="1" applyFill="1" applyBorder="1" applyAlignment="1">
      <alignment vertical="center"/>
    </xf>
    <xf numFmtId="0" fontId="10" fillId="24" borderId="15" xfId="0" applyFont="1" applyFill="1" applyBorder="1" applyAlignment="1">
      <alignment vertical="center"/>
    </xf>
    <xf numFmtId="3" fontId="30" fillId="24" borderId="10" xfId="0" applyNumberFormat="1" applyFont="1" applyFill="1" applyBorder="1" applyAlignment="1">
      <alignment vertical="center"/>
    </xf>
    <xf numFmtId="3" fontId="30" fillId="24" borderId="10" xfId="33" applyNumberFormat="1" applyFont="1" applyFill="1" applyBorder="1" applyAlignment="1">
      <alignment vertical="center"/>
    </xf>
    <xf numFmtId="41" fontId="31" fillId="24" borderId="10" xfId="0" applyNumberFormat="1" applyFont="1" applyFill="1" applyBorder="1" applyAlignment="1">
      <alignment vertical="center"/>
    </xf>
    <xf numFmtId="41" fontId="30" fillId="24" borderId="10" xfId="0" applyNumberFormat="1" applyFont="1" applyFill="1" applyBorder="1" applyAlignment="1">
      <alignment vertical="center"/>
    </xf>
    <xf numFmtId="3" fontId="30" fillId="24" borderId="10" xfId="0" applyNumberFormat="1" applyFont="1" applyFill="1" applyBorder="1" applyAlignment="1">
      <alignment horizontal="right" vertical="center" wrapText="1"/>
    </xf>
    <xf numFmtId="3" fontId="30" fillId="24" borderId="10" xfId="0" applyNumberFormat="1" applyFont="1" applyFill="1" applyBorder="1" applyAlignment="1">
      <alignment horizontal="right" vertical="center"/>
    </xf>
    <xf numFmtId="41" fontId="31" fillId="24" borderId="10" xfId="33" applyNumberFormat="1" applyFont="1" applyFill="1" applyBorder="1" applyAlignment="1">
      <alignment horizontal="right" vertical="center"/>
    </xf>
    <xf numFmtId="41" fontId="30" fillId="24" borderId="10" xfId="0" applyNumberFormat="1" applyFont="1" applyFill="1" applyBorder="1" applyAlignment="1">
      <alignment horizontal="right" vertical="center"/>
    </xf>
    <xf numFmtId="10" fontId="30" fillId="24" borderId="10" xfId="0" applyNumberFormat="1" applyFont="1" applyFill="1" applyBorder="1" applyAlignment="1">
      <alignment vertical="center"/>
    </xf>
    <xf numFmtId="3" fontId="32" fillId="24" borderId="10" xfId="0" applyNumberFormat="1" applyFont="1" applyFill="1" applyBorder="1" applyAlignment="1">
      <alignment horizontal="right" vertical="center" wrapText="1"/>
    </xf>
    <xf numFmtId="3" fontId="32" fillId="24" borderId="10" xfId="0" applyNumberFormat="1" applyFont="1" applyFill="1" applyBorder="1" applyAlignment="1">
      <alignment horizontal="right" vertical="top"/>
    </xf>
    <xf numFmtId="41" fontId="32" fillId="24" borderId="10" xfId="0" applyNumberFormat="1" applyFont="1" applyFill="1" applyBorder="1" applyAlignment="1">
      <alignment horizontal="right" vertical="top"/>
    </xf>
    <xf numFmtId="3" fontId="32" fillId="24" borderId="10" xfId="0" applyNumberFormat="1" applyFont="1" applyFill="1" applyBorder="1" applyAlignment="1">
      <alignment vertical="center"/>
    </xf>
    <xf numFmtId="10" fontId="32" fillId="24" borderId="10" xfId="0" applyNumberFormat="1" applyFont="1" applyFill="1" applyBorder="1" applyAlignment="1">
      <alignment vertical="center"/>
    </xf>
    <xf numFmtId="3" fontId="9" fillId="24" borderId="10" xfId="0" applyNumberFormat="1" applyFont="1" applyFill="1" applyBorder="1" applyAlignment="1">
      <alignment vertical="center"/>
    </xf>
    <xf numFmtId="41" fontId="9" fillId="24" borderId="10" xfId="0" applyNumberFormat="1" applyFont="1" applyFill="1" applyBorder="1" applyAlignment="1">
      <alignment vertical="center"/>
    </xf>
    <xf numFmtId="41" fontId="32" fillId="24" borderId="10" xfId="0" applyNumberFormat="1" applyFont="1" applyFill="1" applyBorder="1" applyAlignment="1">
      <alignment vertical="center"/>
    </xf>
    <xf numFmtId="3" fontId="9" fillId="24" borderId="10" xfId="0" applyNumberFormat="1" applyFont="1" applyFill="1" applyBorder="1" applyAlignment="1">
      <alignment horizontal="right" vertical="top" wrapText="1"/>
    </xf>
    <xf numFmtId="41" fontId="9" fillId="24" borderId="10" xfId="0" applyNumberFormat="1" applyFont="1" applyFill="1" applyBorder="1" applyAlignment="1">
      <alignment horizontal="right" vertical="top" wrapText="1"/>
    </xf>
    <xf numFmtId="3" fontId="32" fillId="24" borderId="10" xfId="0" applyNumberFormat="1" applyFont="1" applyFill="1" applyBorder="1" applyAlignment="1">
      <alignment horizontal="right" vertical="top" wrapText="1"/>
    </xf>
    <xf numFmtId="3" fontId="32" fillId="24" borderId="10" xfId="0" applyNumberFormat="1" applyFont="1" applyFill="1" applyBorder="1" applyAlignment="1">
      <alignment vertical="top"/>
    </xf>
    <xf numFmtId="41" fontId="9" fillId="24" borderId="10" xfId="0" applyNumberFormat="1" applyFont="1" applyFill="1" applyBorder="1" applyAlignment="1">
      <alignment horizontal="right" vertical="top"/>
    </xf>
    <xf numFmtId="3" fontId="32" fillId="24" borderId="10" xfId="0" applyNumberFormat="1" applyFont="1" applyFill="1" applyBorder="1" applyAlignment="1">
      <alignment horizontal="right" vertical="center"/>
    </xf>
    <xf numFmtId="41" fontId="9" fillId="24" borderId="10" xfId="0" applyNumberFormat="1" applyFont="1" applyFill="1" applyBorder="1" applyAlignment="1">
      <alignment horizontal="right" vertical="center"/>
    </xf>
    <xf numFmtId="41" fontId="32" fillId="24" borderId="10" xfId="0" applyNumberFormat="1" applyFont="1" applyFill="1" applyBorder="1" applyAlignment="1">
      <alignment horizontal="right" vertical="center"/>
    </xf>
    <xf numFmtId="3" fontId="9" fillId="24" borderId="10" xfId="0" applyNumberFormat="1" applyFont="1" applyFill="1" applyBorder="1" applyAlignment="1">
      <alignment horizontal="right" vertical="center" wrapText="1"/>
    </xf>
    <xf numFmtId="3" fontId="9" fillId="24" borderId="10" xfId="0" applyNumberFormat="1" applyFont="1" applyFill="1" applyBorder="1" applyAlignment="1">
      <alignment horizontal="right" vertical="center"/>
    </xf>
    <xf numFmtId="41" fontId="9" fillId="24" borderId="10" xfId="33" applyNumberFormat="1" applyFont="1" applyFill="1" applyBorder="1" applyAlignment="1">
      <alignment horizontal="right" vertical="center"/>
    </xf>
    <xf numFmtId="3" fontId="32" fillId="24" borderId="10" xfId="0" applyNumberFormat="1" applyFont="1" applyFill="1" applyBorder="1" applyAlignment="1">
      <alignment vertical="center"/>
    </xf>
    <xf numFmtId="10" fontId="32" fillId="24" borderId="10" xfId="0" applyNumberFormat="1" applyFont="1" applyFill="1" applyBorder="1" applyAlignment="1">
      <alignment vertical="center"/>
    </xf>
    <xf numFmtId="3" fontId="33" fillId="24" borderId="10" xfId="0" applyNumberFormat="1" applyFont="1" applyFill="1" applyBorder="1" applyAlignment="1">
      <alignment horizontal="right" vertical="center" wrapText="1"/>
    </xf>
    <xf numFmtId="3" fontId="33" fillId="24" borderId="10" xfId="0" applyNumberFormat="1" applyFont="1" applyFill="1" applyBorder="1" applyAlignment="1">
      <alignment horizontal="right" vertical="center"/>
    </xf>
    <xf numFmtId="41" fontId="33" fillId="24" borderId="10" xfId="0" applyNumberFormat="1" applyFont="1" applyFill="1" applyBorder="1" applyAlignment="1">
      <alignment horizontal="right" vertical="center"/>
    </xf>
    <xf numFmtId="41" fontId="33" fillId="24" borderId="10" xfId="33" applyNumberFormat="1" applyFont="1" applyFill="1" applyBorder="1" applyAlignment="1">
      <alignment horizontal="right" vertical="center"/>
    </xf>
    <xf numFmtId="3" fontId="34" fillId="24" borderId="10" xfId="0" applyNumberFormat="1" applyFont="1" applyFill="1" applyBorder="1" applyAlignment="1">
      <alignment vertical="center" wrapText="1"/>
    </xf>
    <xf numFmtId="3" fontId="34" fillId="24" borderId="10" xfId="33" applyNumberFormat="1" applyFont="1" applyFill="1" applyBorder="1" applyAlignment="1">
      <alignment vertical="center"/>
    </xf>
    <xf numFmtId="41" fontId="34" fillId="24" borderId="10" xfId="33" applyNumberFormat="1" applyFont="1" applyFill="1" applyBorder="1" applyAlignment="1">
      <alignment vertical="center"/>
    </xf>
    <xf numFmtId="3" fontId="29" fillId="24" borderId="10" xfId="0" applyNumberFormat="1" applyFont="1" applyFill="1" applyBorder="1" applyAlignment="1">
      <alignment vertical="center"/>
    </xf>
    <xf numFmtId="10" fontId="29" fillId="24" borderId="10" xfId="0" applyNumberFormat="1" applyFont="1" applyFill="1" applyBorder="1" applyAlignment="1">
      <alignment vertical="center"/>
    </xf>
    <xf numFmtId="3" fontId="33" fillId="24" borderId="10" xfId="0" applyNumberFormat="1" applyFont="1" applyFill="1" applyBorder="1" applyAlignment="1">
      <alignment vertical="center"/>
    </xf>
    <xf numFmtId="3" fontId="34" fillId="24" borderId="10" xfId="0" applyNumberFormat="1" applyFont="1" applyFill="1" applyBorder="1" applyAlignment="1">
      <alignment horizontal="right" vertical="center" wrapText="1"/>
    </xf>
    <xf numFmtId="3" fontId="34" fillId="24" borderId="10" xfId="0" applyNumberFormat="1" applyFont="1" applyFill="1" applyBorder="1" applyAlignment="1">
      <alignment horizontal="right" vertical="center"/>
    </xf>
    <xf numFmtId="41" fontId="34" fillId="24" borderId="10" xfId="0" applyNumberFormat="1" applyFont="1" applyFill="1" applyBorder="1" applyAlignment="1">
      <alignment horizontal="right" vertical="center"/>
    </xf>
    <xf numFmtId="3" fontId="34" fillId="24" borderId="10" xfId="0" applyNumberFormat="1" applyFont="1" applyFill="1" applyBorder="1" applyAlignment="1">
      <alignment vertical="center"/>
    </xf>
    <xf numFmtId="41" fontId="33" fillId="24" borderId="10" xfId="0" applyNumberFormat="1" applyFont="1" applyFill="1" applyBorder="1" applyAlignment="1">
      <alignment vertical="center"/>
    </xf>
    <xf numFmtId="41" fontId="33" fillId="24" borderId="10" xfId="0" applyNumberFormat="1" applyFont="1" applyFill="1" applyBorder="1" applyAlignment="1">
      <alignment horizontal="center" vertical="center"/>
    </xf>
    <xf numFmtId="3" fontId="34" fillId="24" borderId="16" xfId="0" applyNumberFormat="1" applyFont="1" applyFill="1" applyBorder="1" applyAlignment="1">
      <alignment horizontal="right" vertical="center"/>
    </xf>
    <xf numFmtId="0" fontId="11" fillId="24" borderId="17" xfId="0" applyFont="1" applyFill="1" applyBorder="1" applyAlignment="1">
      <alignment horizontal="center" vertical="center" wrapText="1"/>
    </xf>
    <xf numFmtId="0" fontId="2" fillId="24" borderId="18" xfId="0" applyFont="1" applyFill="1" applyBorder="1" applyAlignment="1">
      <alignment horizontal="center" vertical="center" wrapText="1"/>
    </xf>
    <xf numFmtId="0" fontId="11" fillId="24" borderId="10" xfId="0" applyFont="1" applyFill="1" applyBorder="1" applyAlignment="1">
      <alignment vertical="center" wrapText="1"/>
    </xf>
    <xf numFmtId="0" fontId="2" fillId="24" borderId="10" xfId="0" applyFont="1" applyFill="1" applyBorder="1" applyAlignment="1">
      <alignment vertical="center" wrapText="1"/>
    </xf>
    <xf numFmtId="0" fontId="10" fillId="24" borderId="19" xfId="0" applyFont="1" applyFill="1" applyBorder="1" applyAlignment="1">
      <alignment horizontal="left" vertical="top" wrapText="1"/>
    </xf>
    <xf numFmtId="0" fontId="10" fillId="24" borderId="20" xfId="0" applyFont="1" applyFill="1" applyBorder="1" applyAlignment="1">
      <alignment horizontal="left" vertical="top" wrapText="1"/>
    </xf>
    <xf numFmtId="0" fontId="10" fillId="24" borderId="10" xfId="0" applyFont="1" applyFill="1" applyBorder="1" applyAlignment="1">
      <alignment horizontal="left" vertical="top" wrapText="1"/>
    </xf>
    <xf numFmtId="0" fontId="11" fillId="24" borderId="19" xfId="0" applyFont="1" applyFill="1" applyBorder="1" applyAlignment="1">
      <alignment horizontal="center" vertical="top"/>
    </xf>
    <xf numFmtId="0" fontId="11" fillId="24" borderId="20" xfId="0" applyFont="1" applyFill="1" applyBorder="1" applyAlignment="1">
      <alignment horizontal="center" vertical="top"/>
    </xf>
    <xf numFmtId="0" fontId="10" fillId="24" borderId="21" xfId="0" applyFont="1" applyFill="1" applyBorder="1" applyAlignment="1">
      <alignment horizontal="left" vertical="center" wrapText="1"/>
    </xf>
    <xf numFmtId="0" fontId="2" fillId="24" borderId="21" xfId="0" applyFont="1" applyFill="1" applyBorder="1" applyAlignment="1">
      <alignment horizontal="left" vertical="center" wrapText="1"/>
    </xf>
    <xf numFmtId="0" fontId="10" fillId="24" borderId="0" xfId="0" applyFont="1" applyFill="1" applyAlignment="1">
      <alignment horizontal="left" vertical="center"/>
    </xf>
    <xf numFmtId="0" fontId="1" fillId="24" borderId="0" xfId="0" applyFont="1" applyFill="1" applyAlignment="1">
      <alignment horizontal="left" vertical="center"/>
    </xf>
    <xf numFmtId="0" fontId="3" fillId="24" borderId="0" xfId="0" applyFont="1" applyFill="1" applyAlignment="1">
      <alignment horizontal="left" vertical="center"/>
    </xf>
    <xf numFmtId="0" fontId="27" fillId="24" borderId="0" xfId="0" applyFont="1" applyFill="1" applyAlignment="1">
      <alignment horizontal="left" vertical="center"/>
    </xf>
    <xf numFmtId="0" fontId="3" fillId="24" borderId="0" xfId="0" applyFont="1" applyFill="1" applyAlignment="1">
      <alignment vertical="center" wrapText="1"/>
    </xf>
    <xf numFmtId="0" fontId="12" fillId="24" borderId="0" xfId="0" applyFont="1" applyFill="1" applyAlignment="1">
      <alignment vertical="center" wrapText="1"/>
    </xf>
    <xf numFmtId="0" fontId="3" fillId="24" borderId="0" xfId="0" applyFont="1" applyFill="1" applyAlignment="1">
      <alignment vertical="center" wrapText="1"/>
    </xf>
    <xf numFmtId="0" fontId="10" fillId="24" borderId="10" xfId="0" applyFont="1" applyFill="1" applyBorder="1" applyAlignment="1">
      <alignment horizontal="left" vertical="top"/>
    </xf>
    <xf numFmtId="0" fontId="10" fillId="24" borderId="10" xfId="0" applyFont="1" applyFill="1" applyBorder="1" applyAlignment="1">
      <alignment horizontal="left" vertical="center" wrapText="1"/>
    </xf>
    <xf numFmtId="0" fontId="11" fillId="24"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26" fillId="24" borderId="10" xfId="0" applyFont="1" applyFill="1" applyBorder="1" applyAlignment="1">
      <alignment vertical="center" wrapText="1"/>
    </xf>
    <xf numFmtId="0" fontId="6" fillId="24" borderId="10" xfId="0" applyFont="1" applyFill="1" applyBorder="1" applyAlignment="1">
      <alignment horizontal="center" vertical="top"/>
    </xf>
    <xf numFmtId="0" fontId="6" fillId="24" borderId="10" xfId="0" applyFont="1" applyFill="1" applyBorder="1" applyAlignment="1">
      <alignment horizontal="left" vertical="top" wrapText="1"/>
    </xf>
    <xf numFmtId="0" fontId="10" fillId="24" borderId="10" xfId="0" applyFont="1" applyFill="1" applyBorder="1" applyAlignment="1">
      <alignment horizontal="center" vertical="center"/>
    </xf>
    <xf numFmtId="0" fontId="7" fillId="24" borderId="10" xfId="0" applyFont="1" applyFill="1" applyBorder="1" applyAlignment="1">
      <alignment horizontal="center" vertical="center" wrapText="1"/>
    </xf>
    <xf numFmtId="0" fontId="6" fillId="24" borderId="10" xfId="0" applyFont="1" applyFill="1" applyBorder="1" applyAlignment="1">
      <alignment horizontal="left" vertical="center" wrapText="1"/>
    </xf>
    <xf numFmtId="0" fontId="10" fillId="24" borderId="19" xfId="0" applyFont="1" applyFill="1" applyBorder="1" applyAlignment="1">
      <alignment horizontal="left" vertical="center" wrapText="1"/>
    </xf>
    <xf numFmtId="0" fontId="10" fillId="24" borderId="20" xfId="0" applyFont="1" applyFill="1" applyBorder="1" applyAlignment="1">
      <alignment horizontal="left" vertical="center" wrapText="1"/>
    </xf>
    <xf numFmtId="0" fontId="25" fillId="24" borderId="0" xfId="0" applyFont="1" applyFill="1" applyAlignment="1">
      <alignment horizontal="center" vertical="center"/>
    </xf>
    <xf numFmtId="0" fontId="23" fillId="24" borderId="0" xfId="0" applyFont="1" applyFill="1" applyAlignment="1">
      <alignment horizontal="center" vertical="center"/>
    </xf>
    <xf numFmtId="0" fontId="6" fillId="24" borderId="19" xfId="0" applyFont="1" applyFill="1" applyBorder="1" applyAlignment="1">
      <alignment horizontal="center" vertical="center" wrapText="1"/>
    </xf>
    <xf numFmtId="0" fontId="10" fillId="24" borderId="20" xfId="0" applyFont="1" applyFill="1" applyBorder="1" applyAlignment="1">
      <alignment horizontal="center" vertical="center"/>
    </xf>
    <xf numFmtId="0" fontId="12" fillId="24" borderId="0" xfId="0" applyFont="1" applyFill="1" applyAlignment="1">
      <alignment vertical="center" wrapText="1"/>
    </xf>
    <xf numFmtId="0" fontId="10" fillId="24" borderId="22" xfId="0" applyFont="1" applyFill="1" applyBorder="1" applyAlignment="1">
      <alignment horizontal="left" vertical="center" wrapText="1"/>
    </xf>
    <xf numFmtId="0" fontId="3" fillId="24" borderId="0" xfId="0" applyFont="1" applyFill="1" applyAlignment="1">
      <alignment vertical="center" wrapText="1"/>
    </xf>
    <xf numFmtId="0" fontId="12" fillId="24" borderId="0" xfId="0" applyFont="1" applyFill="1" applyAlignment="1">
      <alignment vertical="center"/>
    </xf>
    <xf numFmtId="0" fontId="15" fillId="24" borderId="0" xfId="0" applyFont="1" applyFill="1" applyAlignment="1">
      <alignment horizontal="center" vertical="center"/>
    </xf>
    <xf numFmtId="0" fontId="12" fillId="24" borderId="0" xfId="0" applyFont="1" applyFill="1" applyAlignment="1">
      <alignment horizontal="center" vertical="center"/>
    </xf>
    <xf numFmtId="0" fontId="24" fillId="24" borderId="0" xfId="0" applyFont="1" applyFill="1" applyAlignment="1">
      <alignment horizontal="center" vertical="center"/>
    </xf>
    <xf numFmtId="0" fontId="7" fillId="24" borderId="10" xfId="0" applyFont="1" applyFill="1" applyBorder="1" applyAlignment="1">
      <alignment vertical="center" wrapText="1"/>
    </xf>
    <xf numFmtId="0" fontId="6" fillId="24" borderId="19" xfId="0" applyFont="1" applyFill="1" applyBorder="1" applyAlignment="1">
      <alignment horizontal="left" vertical="top" wrapText="1"/>
    </xf>
    <xf numFmtId="0" fontId="6" fillId="24" borderId="20" xfId="0" applyFont="1" applyFill="1" applyBorder="1" applyAlignment="1">
      <alignment horizontal="left" vertical="top" wrapText="1"/>
    </xf>
    <xf numFmtId="0" fontId="10" fillId="24" borderId="10" xfId="0" applyFont="1" applyFill="1" applyBorder="1" applyAlignment="1">
      <alignment horizontal="left" vertical="center"/>
    </xf>
    <xf numFmtId="0" fontId="10" fillId="24" borderId="19" xfId="0" applyFont="1" applyFill="1" applyBorder="1" applyAlignment="1">
      <alignment horizontal="center" vertical="top"/>
    </xf>
    <xf numFmtId="0" fontId="10" fillId="24" borderId="20" xfId="0" applyFont="1" applyFill="1" applyBorder="1" applyAlignment="1">
      <alignment horizontal="center" vertical="top"/>
    </xf>
    <xf numFmtId="0" fontId="10" fillId="24" borderId="10" xfId="0" applyFont="1" applyFill="1" applyBorder="1" applyAlignment="1">
      <alignment horizontal="center" vertical="top"/>
    </xf>
    <xf numFmtId="0" fontId="11" fillId="24" borderId="19" xfId="0" applyFont="1" applyFill="1" applyBorder="1" applyAlignment="1">
      <alignment vertical="center" wrapText="1"/>
    </xf>
    <xf numFmtId="0" fontId="11" fillId="24" borderId="20" xfId="0" applyFont="1" applyFill="1" applyBorder="1" applyAlignment="1">
      <alignment vertical="center" wrapText="1"/>
    </xf>
    <xf numFmtId="0" fontId="10" fillId="24" borderId="19" xfId="0" applyFont="1" applyFill="1" applyBorder="1" applyAlignment="1">
      <alignment vertical="top" wrapText="1"/>
    </xf>
    <xf numFmtId="0" fontId="10" fillId="24" borderId="22" xfId="0" applyFont="1" applyFill="1" applyBorder="1" applyAlignment="1">
      <alignment vertical="center" wrapText="1"/>
    </xf>
    <xf numFmtId="0" fontId="10" fillId="24" borderId="19" xfId="0" applyFont="1" applyFill="1" applyBorder="1" applyAlignment="1">
      <alignment vertical="top"/>
    </xf>
    <xf numFmtId="0" fontId="10" fillId="24" borderId="22" xfId="0" applyFont="1" applyFill="1" applyBorder="1" applyAlignment="1">
      <alignment vertical="top"/>
    </xf>
    <xf numFmtId="0" fontId="10" fillId="24" borderId="22" xfId="0" applyFont="1" applyFill="1" applyBorder="1" applyAlignment="1">
      <alignment vertical="center"/>
    </xf>
    <xf numFmtId="0" fontId="26" fillId="24" borderId="10" xfId="0" applyFont="1" applyFill="1" applyBorder="1" applyAlignment="1">
      <alignment horizontal="left" vertical="top" wrapText="1"/>
    </xf>
    <xf numFmtId="0" fontId="0" fillId="24" borderId="22" xfId="0" applyFont="1" applyFill="1" applyBorder="1" applyAlignment="1">
      <alignment vertical="center"/>
    </xf>
    <xf numFmtId="0" fontId="1" fillId="24" borderId="10" xfId="0" applyFont="1" applyFill="1" applyBorder="1" applyAlignment="1">
      <alignment vertical="center" wrapText="1"/>
    </xf>
    <xf numFmtId="0" fontId="10" fillId="24" borderId="10" xfId="0" applyFont="1" applyFill="1" applyBorder="1" applyAlignment="1">
      <alignment vertical="center" wrapText="1"/>
    </xf>
    <xf numFmtId="0" fontId="26" fillId="24" borderId="10" xfId="0" applyFont="1" applyFill="1" applyBorder="1" applyAlignment="1">
      <alignment horizontal="left" vertical="center" wrapText="1"/>
    </xf>
    <xf numFmtId="0" fontId="0" fillId="24" borderId="22" xfId="0" applyFont="1" applyFill="1" applyBorder="1" applyAlignment="1">
      <alignment vertical="center" wrapText="1"/>
    </xf>
    <xf numFmtId="0" fontId="11" fillId="24" borderId="22" xfId="0" applyFont="1" applyFill="1" applyBorder="1" applyAlignment="1">
      <alignment horizontal="center" vertical="top"/>
    </xf>
    <xf numFmtId="0" fontId="10" fillId="24" borderId="19" xfId="0" applyFont="1" applyFill="1"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25"/>
  <sheetViews>
    <sheetView tabSelected="1" zoomScalePageLayoutView="0" workbookViewId="0" topLeftCell="A1">
      <selection activeCell="G49" sqref="G49"/>
    </sheetView>
  </sheetViews>
  <sheetFormatPr defaultColWidth="9.00390625" defaultRowHeight="16.5"/>
  <cols>
    <col min="1" max="1" width="15.50390625" style="0" customWidth="1"/>
    <col min="2" max="2" width="6.375" style="0" customWidth="1"/>
    <col min="3" max="3" width="12.875" style="0" customWidth="1"/>
    <col min="4" max="4" width="12.25390625" style="0" customWidth="1"/>
    <col min="5" max="5" width="13.125" style="2" customWidth="1"/>
    <col min="6" max="6" width="12.25390625" style="4" customWidth="1"/>
    <col min="7" max="7" width="12.75390625" style="2" customWidth="1"/>
    <col min="8" max="8" width="14.00390625" style="0" customWidth="1"/>
    <col min="9" max="9" width="11.00390625" style="0" customWidth="1"/>
    <col min="11" max="11" width="4.125" style="0" customWidth="1"/>
    <col min="12" max="12" width="11.875" style="32" bestFit="1" customWidth="1"/>
    <col min="13" max="13" width="9.50390625" style="32" customWidth="1"/>
    <col min="14" max="14" width="11.875" style="32" bestFit="1" customWidth="1"/>
    <col min="15" max="16" width="9.00390625" style="32" customWidth="1"/>
  </cols>
  <sheetData>
    <row r="1" spans="1:16" s="5" customFormat="1" ht="21">
      <c r="A1" s="137" t="s">
        <v>122</v>
      </c>
      <c r="B1" s="138"/>
      <c r="C1" s="138"/>
      <c r="D1" s="138"/>
      <c r="E1" s="138"/>
      <c r="F1" s="138"/>
      <c r="G1" s="138"/>
      <c r="H1" s="138"/>
      <c r="I1" s="138"/>
      <c r="J1" s="138"/>
      <c r="K1" s="138"/>
      <c r="L1" s="32"/>
      <c r="M1" s="32"/>
      <c r="N1" s="32"/>
      <c r="O1" s="32"/>
      <c r="P1" s="32"/>
    </row>
    <row r="2" spans="1:16" s="6" customFormat="1" ht="25.5">
      <c r="A2" s="147" t="s">
        <v>36</v>
      </c>
      <c r="B2" s="146"/>
      <c r="C2" s="146"/>
      <c r="D2" s="146"/>
      <c r="E2" s="146"/>
      <c r="F2" s="146"/>
      <c r="G2" s="146"/>
      <c r="H2" s="146"/>
      <c r="I2" s="146"/>
      <c r="J2" s="146"/>
      <c r="K2" s="144"/>
      <c r="L2" s="33"/>
      <c r="M2" s="33"/>
      <c r="N2" s="33"/>
      <c r="O2" s="33"/>
      <c r="P2" s="33"/>
    </row>
    <row r="3" spans="1:16" s="6" customFormat="1" ht="19.5">
      <c r="A3" s="145" t="s">
        <v>42</v>
      </c>
      <c r="B3" s="146"/>
      <c r="C3" s="146"/>
      <c r="D3" s="146"/>
      <c r="E3" s="146"/>
      <c r="F3" s="146"/>
      <c r="G3" s="146"/>
      <c r="H3" s="146"/>
      <c r="I3" s="146"/>
      <c r="J3" s="146"/>
      <c r="K3" s="144"/>
      <c r="L3" s="33"/>
      <c r="M3" s="33"/>
      <c r="N3" s="33"/>
      <c r="O3" s="33"/>
      <c r="P3" s="33"/>
    </row>
    <row r="4" spans="1:16" s="6" customFormat="1" ht="30" customHeight="1">
      <c r="A4" s="143" t="s">
        <v>37</v>
      </c>
      <c r="B4" s="141"/>
      <c r="C4" s="141"/>
      <c r="D4" s="141"/>
      <c r="E4" s="141"/>
      <c r="F4" s="141"/>
      <c r="G4" s="141"/>
      <c r="H4" s="141"/>
      <c r="I4" s="141"/>
      <c r="J4" s="141"/>
      <c r="K4" s="141"/>
      <c r="L4" s="33"/>
      <c r="M4" s="33"/>
      <c r="N4" s="33"/>
      <c r="O4" s="33"/>
      <c r="P4" s="33"/>
    </row>
    <row r="5" spans="1:16" s="6" customFormat="1" ht="19.5">
      <c r="A5" s="25" t="s">
        <v>115</v>
      </c>
      <c r="B5" s="8"/>
      <c r="C5" s="8"/>
      <c r="D5" s="8"/>
      <c r="E5" s="9"/>
      <c r="F5" s="10"/>
      <c r="G5" s="9"/>
      <c r="H5" s="8"/>
      <c r="I5" s="8"/>
      <c r="J5" s="8"/>
      <c r="K5" s="8"/>
      <c r="L5" s="33"/>
      <c r="M5" s="33"/>
      <c r="N5" s="33"/>
      <c r="O5" s="33"/>
      <c r="P5" s="33"/>
    </row>
    <row r="6" spans="1:16" s="6" customFormat="1" ht="19.5">
      <c r="A6" s="7" t="s">
        <v>0</v>
      </c>
      <c r="B6" s="8"/>
      <c r="C6" s="8"/>
      <c r="D6" s="8"/>
      <c r="E6" s="9"/>
      <c r="F6" s="10"/>
      <c r="G6" s="9"/>
      <c r="H6" s="8"/>
      <c r="I6" s="8"/>
      <c r="J6" s="8"/>
      <c r="K6" s="8"/>
      <c r="L6" s="33"/>
      <c r="M6" s="33"/>
      <c r="N6" s="33"/>
      <c r="O6" s="33"/>
      <c r="P6" s="33"/>
    </row>
    <row r="7" spans="1:16" s="6" customFormat="1" ht="19.5" customHeight="1">
      <c r="A7" s="143" t="s">
        <v>38</v>
      </c>
      <c r="B7" s="144"/>
      <c r="C7" s="144"/>
      <c r="D7" s="144"/>
      <c r="E7" s="144"/>
      <c r="F7" s="144"/>
      <c r="G7" s="144"/>
      <c r="H7" s="144"/>
      <c r="I7" s="144"/>
      <c r="J7" s="144"/>
      <c r="K7" s="144"/>
      <c r="L7" s="33"/>
      <c r="M7" s="33"/>
      <c r="N7" s="33"/>
      <c r="O7" s="33"/>
      <c r="P7" s="33"/>
    </row>
    <row r="8" spans="1:16" s="6" customFormat="1" ht="19.5" customHeight="1">
      <c r="A8" s="143" t="s">
        <v>39</v>
      </c>
      <c r="B8" s="144"/>
      <c r="C8" s="144"/>
      <c r="D8" s="144"/>
      <c r="E8" s="144"/>
      <c r="F8" s="144"/>
      <c r="G8" s="144"/>
      <c r="H8" s="144"/>
      <c r="I8" s="144"/>
      <c r="J8" s="144"/>
      <c r="K8" s="144"/>
      <c r="L8" s="33"/>
      <c r="M8" s="33"/>
      <c r="N8" s="33"/>
      <c r="O8" s="33"/>
      <c r="P8" s="33"/>
    </row>
    <row r="9" spans="1:16" s="6" customFormat="1" ht="19.5" customHeight="1">
      <c r="A9" s="122" t="s">
        <v>116</v>
      </c>
      <c r="B9" s="141"/>
      <c r="C9" s="141"/>
      <c r="D9" s="141"/>
      <c r="E9" s="141"/>
      <c r="F9" s="141"/>
      <c r="G9" s="141"/>
      <c r="H9" s="141"/>
      <c r="I9" s="141"/>
      <c r="J9" s="141"/>
      <c r="K9" s="141"/>
      <c r="L9" s="33"/>
      <c r="M9" s="33"/>
      <c r="N9" s="33"/>
      <c r="O9" s="33"/>
      <c r="P9" s="33"/>
    </row>
    <row r="10" spans="1:16" s="6" customFormat="1" ht="19.5" customHeight="1">
      <c r="A10" s="7" t="s">
        <v>1</v>
      </c>
      <c r="B10" s="8"/>
      <c r="C10" s="8"/>
      <c r="D10" s="8"/>
      <c r="E10" s="9"/>
      <c r="F10" s="10"/>
      <c r="G10" s="9"/>
      <c r="H10" s="8"/>
      <c r="I10" s="8"/>
      <c r="J10" s="8"/>
      <c r="K10" s="8"/>
      <c r="L10" s="33"/>
      <c r="M10" s="33"/>
      <c r="N10" s="33"/>
      <c r="O10" s="33"/>
      <c r="P10" s="33"/>
    </row>
    <row r="11" spans="1:16" s="6" customFormat="1" ht="19.5" customHeight="1">
      <c r="A11" s="143" t="s">
        <v>40</v>
      </c>
      <c r="B11" s="144"/>
      <c r="C11" s="144"/>
      <c r="D11" s="144"/>
      <c r="E11" s="144"/>
      <c r="F11" s="144"/>
      <c r="G11" s="144"/>
      <c r="H11" s="144"/>
      <c r="I11" s="144"/>
      <c r="J11" s="144"/>
      <c r="K11" s="144"/>
      <c r="L11" s="33"/>
      <c r="M11" s="33"/>
      <c r="N11" s="33"/>
      <c r="O11" s="33"/>
      <c r="P11" s="33"/>
    </row>
    <row r="12" spans="1:16" s="6" customFormat="1" ht="19.5" customHeight="1">
      <c r="A12" s="143" t="s">
        <v>41</v>
      </c>
      <c r="B12" s="141"/>
      <c r="C12" s="141"/>
      <c r="D12" s="141"/>
      <c r="E12" s="141"/>
      <c r="F12" s="141"/>
      <c r="G12" s="141"/>
      <c r="H12" s="141"/>
      <c r="I12" s="141"/>
      <c r="J12" s="141"/>
      <c r="K12" s="141"/>
      <c r="L12" s="33" t="s">
        <v>15</v>
      </c>
      <c r="M12" s="33"/>
      <c r="N12" s="33"/>
      <c r="O12" s="33"/>
      <c r="P12" s="33"/>
    </row>
    <row r="13" spans="1:16" s="6" customFormat="1" ht="19.5">
      <c r="A13" s="11" t="s">
        <v>2</v>
      </c>
      <c r="B13" s="12"/>
      <c r="C13" s="13"/>
      <c r="D13" s="14"/>
      <c r="E13" s="15"/>
      <c r="F13" s="16"/>
      <c r="G13" s="15"/>
      <c r="H13" s="14"/>
      <c r="I13" s="17" t="s">
        <v>3</v>
      </c>
      <c r="J13" s="18"/>
      <c r="K13" s="19"/>
      <c r="L13" s="34"/>
      <c r="M13" s="33"/>
      <c r="N13" s="33"/>
      <c r="O13" s="33"/>
      <c r="P13" s="33"/>
    </row>
    <row r="14" spans="1:16" s="5" customFormat="1" ht="72.75" customHeight="1">
      <c r="A14" s="139" t="s">
        <v>4</v>
      </c>
      <c r="B14" s="140"/>
      <c r="C14" s="20" t="s">
        <v>9</v>
      </c>
      <c r="D14" s="1" t="s">
        <v>35</v>
      </c>
      <c r="E14" s="45" t="s">
        <v>103</v>
      </c>
      <c r="F14" s="21" t="s">
        <v>104</v>
      </c>
      <c r="G14" s="31" t="s">
        <v>105</v>
      </c>
      <c r="H14" s="22" t="s">
        <v>102</v>
      </c>
      <c r="I14" s="23" t="s">
        <v>106</v>
      </c>
      <c r="J14" s="135" t="s">
        <v>109</v>
      </c>
      <c r="K14" s="142"/>
      <c r="L14" s="35"/>
      <c r="M14" s="35"/>
      <c r="N14" s="32"/>
      <c r="O14" s="32"/>
      <c r="P14" s="32"/>
    </row>
    <row r="15" spans="1:16" s="5" customFormat="1" ht="23.25" customHeight="1">
      <c r="A15" s="148" t="s">
        <v>26</v>
      </c>
      <c r="B15" s="148"/>
      <c r="C15" s="74">
        <f>C27</f>
        <v>21664000</v>
      </c>
      <c r="D15" s="74">
        <v>268350</v>
      </c>
      <c r="E15" s="75">
        <v>1926939</v>
      </c>
      <c r="F15" s="74">
        <v>1709258</v>
      </c>
      <c r="G15" s="75">
        <v>8847158</v>
      </c>
      <c r="H15" s="74">
        <f>SUM(D15:G15)</f>
        <v>12751705</v>
      </c>
      <c r="I15" s="73">
        <f>H15/C15</f>
        <v>0.5886126754062039</v>
      </c>
      <c r="J15" s="132"/>
      <c r="K15" s="132"/>
      <c r="L15" s="35"/>
      <c r="M15" s="35"/>
      <c r="N15" s="32"/>
      <c r="O15" s="32"/>
      <c r="P15" s="32"/>
    </row>
    <row r="16" spans="1:16" s="5" customFormat="1" ht="33.75" customHeight="1">
      <c r="A16" s="131" t="s">
        <v>89</v>
      </c>
      <c r="B16" s="131"/>
      <c r="C16" s="74">
        <v>209000</v>
      </c>
      <c r="D16" s="74">
        <v>0</v>
      </c>
      <c r="E16" s="75">
        <v>382000</v>
      </c>
      <c r="F16" s="74">
        <v>0</v>
      </c>
      <c r="G16" s="74">
        <v>0</v>
      </c>
      <c r="H16" s="74">
        <f>D16+E16+F16+G16</f>
        <v>382000</v>
      </c>
      <c r="I16" s="73">
        <f aca="true" t="shared" si="0" ref="I16:I27">H16/C16</f>
        <v>1.8277511961722488</v>
      </c>
      <c r="J16" s="132"/>
      <c r="K16" s="132"/>
      <c r="L16" s="35"/>
      <c r="M16" s="35"/>
      <c r="N16" s="32"/>
      <c r="O16" s="32"/>
      <c r="P16" s="32"/>
    </row>
    <row r="17" spans="1:16" s="5" customFormat="1" ht="51" customHeight="1">
      <c r="A17" s="131" t="s">
        <v>90</v>
      </c>
      <c r="B17" s="131"/>
      <c r="C17" s="74">
        <v>2200000</v>
      </c>
      <c r="D17" s="74">
        <v>37045</v>
      </c>
      <c r="E17" s="75">
        <v>94605</v>
      </c>
      <c r="F17" s="74">
        <v>299091</v>
      </c>
      <c r="G17" s="75">
        <v>1179735</v>
      </c>
      <c r="H17" s="74">
        <f aca="true" t="shared" si="1" ref="H17:H26">D17+E17+F17+G17</f>
        <v>1610476</v>
      </c>
      <c r="I17" s="73">
        <f t="shared" si="0"/>
        <v>0.7320345454545455</v>
      </c>
      <c r="J17" s="135" t="s">
        <v>108</v>
      </c>
      <c r="K17" s="136"/>
      <c r="L17" s="35"/>
      <c r="M17" s="35"/>
      <c r="N17" s="32"/>
      <c r="O17" s="32"/>
      <c r="P17" s="32"/>
    </row>
    <row r="18" spans="1:16" s="5" customFormat="1" ht="61.5" customHeight="1">
      <c r="A18" s="149" t="s">
        <v>91</v>
      </c>
      <c r="B18" s="150"/>
      <c r="C18" s="74">
        <v>3500000</v>
      </c>
      <c r="D18" s="74">
        <v>0</v>
      </c>
      <c r="E18" s="75">
        <v>0</v>
      </c>
      <c r="F18" s="74">
        <v>0</v>
      </c>
      <c r="G18" s="74">
        <v>0</v>
      </c>
      <c r="H18" s="74">
        <f t="shared" si="1"/>
        <v>0</v>
      </c>
      <c r="I18" s="73">
        <f t="shared" si="0"/>
        <v>0</v>
      </c>
      <c r="J18" s="135" t="s">
        <v>92</v>
      </c>
      <c r="K18" s="136"/>
      <c r="L18" s="35"/>
      <c r="M18" s="36"/>
      <c r="N18" s="32"/>
      <c r="O18" s="32"/>
      <c r="P18" s="32"/>
    </row>
    <row r="19" spans="1:16" s="5" customFormat="1" ht="33.75" customHeight="1">
      <c r="A19" s="131" t="s">
        <v>93</v>
      </c>
      <c r="B19" s="131"/>
      <c r="C19" s="74">
        <v>7000000</v>
      </c>
      <c r="D19" s="74">
        <v>0</v>
      </c>
      <c r="E19" s="74">
        <v>1235734</v>
      </c>
      <c r="F19" s="75">
        <v>1327961</v>
      </c>
      <c r="G19" s="75">
        <v>3528265</v>
      </c>
      <c r="H19" s="74">
        <f t="shared" si="1"/>
        <v>6091960</v>
      </c>
      <c r="I19" s="73">
        <f t="shared" si="0"/>
        <v>0.87028</v>
      </c>
      <c r="J19" s="151"/>
      <c r="K19" s="151"/>
      <c r="L19" s="35"/>
      <c r="M19" s="35"/>
      <c r="N19" s="32"/>
      <c r="O19" s="32"/>
      <c r="P19" s="32"/>
    </row>
    <row r="20" spans="1:16" s="5" customFormat="1" ht="69.75" customHeight="1">
      <c r="A20" s="149" t="s">
        <v>94</v>
      </c>
      <c r="B20" s="150"/>
      <c r="C20" s="74">
        <v>700000</v>
      </c>
      <c r="D20" s="74">
        <v>0</v>
      </c>
      <c r="E20" s="75">
        <v>0</v>
      </c>
      <c r="F20" s="74">
        <v>0</v>
      </c>
      <c r="G20" s="75">
        <v>0</v>
      </c>
      <c r="H20" s="74">
        <f t="shared" si="1"/>
        <v>0</v>
      </c>
      <c r="I20" s="73">
        <f t="shared" si="0"/>
        <v>0</v>
      </c>
      <c r="J20" s="135" t="s">
        <v>95</v>
      </c>
      <c r="K20" s="136"/>
      <c r="L20" s="35"/>
      <c r="M20" s="35"/>
      <c r="N20" s="37"/>
      <c r="O20" s="32"/>
      <c r="P20" s="32"/>
    </row>
    <row r="21" spans="1:16" s="5" customFormat="1" ht="41.25" customHeight="1">
      <c r="A21" s="131" t="s">
        <v>96</v>
      </c>
      <c r="B21" s="131"/>
      <c r="C21" s="74">
        <v>3000000</v>
      </c>
      <c r="D21" s="74">
        <v>0</v>
      </c>
      <c r="E21" s="75">
        <v>16000</v>
      </c>
      <c r="F21" s="74">
        <v>24000</v>
      </c>
      <c r="G21" s="75">
        <v>81000</v>
      </c>
      <c r="H21" s="74">
        <f t="shared" si="1"/>
        <v>121000</v>
      </c>
      <c r="I21" s="73">
        <f t="shared" si="0"/>
        <v>0.04033333333333333</v>
      </c>
      <c r="J21" s="135" t="s">
        <v>97</v>
      </c>
      <c r="K21" s="136"/>
      <c r="L21" s="35"/>
      <c r="M21" s="35"/>
      <c r="N21" s="32"/>
      <c r="O21" s="32"/>
      <c r="P21" s="32"/>
    </row>
    <row r="22" spans="1:16" s="5" customFormat="1" ht="51" customHeight="1">
      <c r="A22" s="131" t="s">
        <v>98</v>
      </c>
      <c r="B22" s="131"/>
      <c r="C22" s="74">
        <v>150000</v>
      </c>
      <c r="D22" s="74">
        <v>0</v>
      </c>
      <c r="E22" s="75">
        <v>35640</v>
      </c>
      <c r="F22" s="74">
        <v>9180</v>
      </c>
      <c r="G22" s="75">
        <v>24480</v>
      </c>
      <c r="H22" s="74">
        <f t="shared" si="1"/>
        <v>69300</v>
      </c>
      <c r="I22" s="73">
        <f t="shared" si="0"/>
        <v>0.462</v>
      </c>
      <c r="J22" s="135" t="s">
        <v>97</v>
      </c>
      <c r="K22" s="136"/>
      <c r="L22" s="35"/>
      <c r="M22" s="35"/>
      <c r="N22" s="32"/>
      <c r="O22" s="32"/>
      <c r="P22" s="32"/>
    </row>
    <row r="23" spans="1:16" s="5" customFormat="1" ht="51" customHeight="1">
      <c r="A23" s="131" t="s">
        <v>99</v>
      </c>
      <c r="B23" s="131"/>
      <c r="C23" s="74">
        <v>700000</v>
      </c>
      <c r="D23" s="74">
        <v>124695</v>
      </c>
      <c r="E23" s="75">
        <v>38302</v>
      </c>
      <c r="F23" s="74">
        <v>37003</v>
      </c>
      <c r="G23" s="75">
        <v>384030</v>
      </c>
      <c r="H23" s="74">
        <f t="shared" si="1"/>
        <v>584030</v>
      </c>
      <c r="I23" s="73">
        <f t="shared" si="0"/>
        <v>0.8343285714285714</v>
      </c>
      <c r="J23" s="132"/>
      <c r="K23" s="132"/>
      <c r="L23" s="35"/>
      <c r="M23" s="35"/>
      <c r="N23" s="32"/>
      <c r="O23" s="32"/>
      <c r="P23" s="32"/>
    </row>
    <row r="24" spans="1:16" s="5" customFormat="1" ht="47.25" customHeight="1">
      <c r="A24" s="131" t="s">
        <v>100</v>
      </c>
      <c r="B24" s="131"/>
      <c r="C24" s="72">
        <v>700000</v>
      </c>
      <c r="D24" s="72">
        <v>106610</v>
      </c>
      <c r="E24" s="75">
        <v>0</v>
      </c>
      <c r="F24" s="72">
        <v>0</v>
      </c>
      <c r="G24" s="76">
        <v>507418</v>
      </c>
      <c r="H24" s="72">
        <f t="shared" si="1"/>
        <v>614028</v>
      </c>
      <c r="I24" s="73">
        <f t="shared" si="0"/>
        <v>0.8771828571428572</v>
      </c>
      <c r="J24" s="132"/>
      <c r="K24" s="132"/>
      <c r="L24" s="35"/>
      <c r="M24" s="35"/>
      <c r="N24" s="32"/>
      <c r="O24" s="32"/>
      <c r="P24" s="32"/>
    </row>
    <row r="25" spans="1:16" s="5" customFormat="1" ht="38.25" customHeight="1">
      <c r="A25" s="131" t="s">
        <v>101</v>
      </c>
      <c r="B25" s="131"/>
      <c r="C25" s="72">
        <v>1200000</v>
      </c>
      <c r="D25" s="72">
        <v>0</v>
      </c>
      <c r="E25" s="75">
        <v>0</v>
      </c>
      <c r="F25" s="72">
        <v>0</v>
      </c>
      <c r="G25" s="76">
        <v>1200000</v>
      </c>
      <c r="H25" s="72">
        <f t="shared" si="1"/>
        <v>1200000</v>
      </c>
      <c r="I25" s="73">
        <f t="shared" si="0"/>
        <v>1</v>
      </c>
      <c r="J25" s="169"/>
      <c r="K25" s="140"/>
      <c r="L25" s="35"/>
      <c r="M25" s="35"/>
      <c r="N25" s="32"/>
      <c r="O25" s="32"/>
      <c r="P25" s="32"/>
    </row>
    <row r="26" spans="1:16" s="5" customFormat="1" ht="19.5" customHeight="1">
      <c r="A26" s="131" t="s">
        <v>34</v>
      </c>
      <c r="B26" s="131"/>
      <c r="C26" s="77">
        <v>2305000</v>
      </c>
      <c r="D26" s="77">
        <v>0</v>
      </c>
      <c r="E26" s="78">
        <v>124658</v>
      </c>
      <c r="F26" s="79">
        <v>12023</v>
      </c>
      <c r="G26" s="78">
        <v>1942230</v>
      </c>
      <c r="H26" s="72">
        <f t="shared" si="1"/>
        <v>2078911</v>
      </c>
      <c r="I26" s="73">
        <f t="shared" si="0"/>
        <v>0.9019136659436009</v>
      </c>
      <c r="J26" s="130"/>
      <c r="K26" s="130"/>
      <c r="L26" s="35"/>
      <c r="M26" s="36"/>
      <c r="N26" s="32"/>
      <c r="O26" s="32"/>
      <c r="P26" s="32"/>
    </row>
    <row r="27" spans="1:16" s="5" customFormat="1" ht="23.25" customHeight="1">
      <c r="A27" s="133" t="s">
        <v>14</v>
      </c>
      <c r="B27" s="127"/>
      <c r="C27" s="60">
        <f>SUM(C16:C26)</f>
        <v>21664000</v>
      </c>
      <c r="D27" s="61">
        <f>SUM(D16:D26)</f>
        <v>268350</v>
      </c>
      <c r="E27" s="62">
        <f>SUM(E16:E26)</f>
        <v>1926939</v>
      </c>
      <c r="F27" s="60">
        <v>1709258</v>
      </c>
      <c r="G27" s="63">
        <f>SUM(G16:G26)</f>
        <v>8847158</v>
      </c>
      <c r="H27" s="63">
        <f>SUM(H16:H26)</f>
        <v>12751705</v>
      </c>
      <c r="I27" s="68">
        <f t="shared" si="0"/>
        <v>0.5886126754062039</v>
      </c>
      <c r="J27" s="152"/>
      <c r="K27" s="153"/>
      <c r="L27" s="35"/>
      <c r="M27" s="35"/>
      <c r="N27" s="32"/>
      <c r="O27" s="32"/>
      <c r="P27" s="32"/>
    </row>
    <row r="28" spans="1:16" s="30" customFormat="1" ht="23.25" customHeight="1">
      <c r="A28" s="109" t="s">
        <v>16</v>
      </c>
      <c r="B28" s="109"/>
      <c r="C28" s="80">
        <f>C36</f>
        <v>8407000</v>
      </c>
      <c r="D28" s="70">
        <v>491215</v>
      </c>
      <c r="E28" s="71">
        <v>2472873</v>
      </c>
      <c r="F28" s="70">
        <v>1695231</v>
      </c>
      <c r="G28" s="71">
        <v>3174367</v>
      </c>
      <c r="H28" s="72">
        <f>D28+E28+F28+G28</f>
        <v>7833686</v>
      </c>
      <c r="I28" s="73">
        <f aca="true" t="shared" si="2" ref="I28:I79">H28/C28</f>
        <v>0.9318051623646961</v>
      </c>
      <c r="J28" s="125"/>
      <c r="K28" s="125"/>
      <c r="L28" s="46"/>
      <c r="M28" s="46"/>
      <c r="N28" s="47"/>
      <c r="O28" s="47"/>
      <c r="P28" s="47"/>
    </row>
    <row r="29" spans="1:16" s="5" customFormat="1" ht="32.25" customHeight="1">
      <c r="A29" s="134" t="s">
        <v>27</v>
      </c>
      <c r="B29" s="134"/>
      <c r="C29" s="69">
        <v>2700000</v>
      </c>
      <c r="D29" s="70"/>
      <c r="E29" s="81">
        <v>1381525</v>
      </c>
      <c r="F29" s="70">
        <v>95400</v>
      </c>
      <c r="G29" s="71">
        <v>698686</v>
      </c>
      <c r="H29" s="72">
        <f aca="true" t="shared" si="3" ref="H29:H35">D29+E29+F29+G29</f>
        <v>2175611</v>
      </c>
      <c r="I29" s="73">
        <f t="shared" si="2"/>
        <v>0.8057818518518518</v>
      </c>
      <c r="J29" s="154"/>
      <c r="K29" s="154"/>
      <c r="L29" s="35"/>
      <c r="M29" s="35"/>
      <c r="N29" s="32"/>
      <c r="O29" s="32"/>
      <c r="P29" s="32"/>
    </row>
    <row r="30" spans="1:16" s="5" customFormat="1" ht="33" customHeight="1">
      <c r="A30" s="134" t="s">
        <v>31</v>
      </c>
      <c r="B30" s="134"/>
      <c r="C30" s="69">
        <v>2500000</v>
      </c>
      <c r="D30" s="70"/>
      <c r="E30" s="81">
        <v>582184</v>
      </c>
      <c r="F30" s="70">
        <v>509975</v>
      </c>
      <c r="G30" s="71">
        <v>1356255</v>
      </c>
      <c r="H30" s="72">
        <f t="shared" si="3"/>
        <v>2448414</v>
      </c>
      <c r="I30" s="73">
        <f t="shared" si="2"/>
        <v>0.9793656</v>
      </c>
      <c r="J30" s="154"/>
      <c r="K30" s="154"/>
      <c r="L30" s="35"/>
      <c r="M30" s="35"/>
      <c r="N30" s="32"/>
      <c r="O30" s="32"/>
      <c r="P30" s="32"/>
    </row>
    <row r="31" spans="1:16" s="5" customFormat="1" ht="33" customHeight="1">
      <c r="A31" s="134" t="s">
        <v>28</v>
      </c>
      <c r="B31" s="134"/>
      <c r="C31" s="69">
        <v>377000</v>
      </c>
      <c r="D31" s="70"/>
      <c r="E31" s="81">
        <v>56770</v>
      </c>
      <c r="F31" s="70">
        <v>58435</v>
      </c>
      <c r="G31" s="71">
        <v>186733</v>
      </c>
      <c r="H31" s="72">
        <f t="shared" si="3"/>
        <v>301938</v>
      </c>
      <c r="I31" s="73">
        <f t="shared" si="2"/>
        <v>0.800896551724138</v>
      </c>
      <c r="J31" s="154"/>
      <c r="K31" s="154"/>
      <c r="L31" s="35"/>
      <c r="M31" s="35"/>
      <c r="N31" s="32"/>
      <c r="O31" s="32"/>
      <c r="P31" s="32"/>
    </row>
    <row r="32" spans="1:16" s="5" customFormat="1" ht="53.25" customHeight="1">
      <c r="A32" s="134" t="s">
        <v>29</v>
      </c>
      <c r="B32" s="134"/>
      <c r="C32" s="69">
        <v>50000</v>
      </c>
      <c r="D32" s="70"/>
      <c r="E32" s="81"/>
      <c r="F32" s="70"/>
      <c r="G32" s="71"/>
      <c r="H32" s="72">
        <f t="shared" si="3"/>
        <v>0</v>
      </c>
      <c r="I32" s="73">
        <f t="shared" si="2"/>
        <v>0</v>
      </c>
      <c r="J32" s="154"/>
      <c r="K32" s="154"/>
      <c r="L32" s="35"/>
      <c r="M32" s="35"/>
      <c r="N32" s="32"/>
      <c r="O32" s="32"/>
      <c r="P32" s="32"/>
    </row>
    <row r="33" spans="1:16" s="5" customFormat="1" ht="53.25" customHeight="1">
      <c r="A33" s="134" t="s">
        <v>32</v>
      </c>
      <c r="B33" s="134"/>
      <c r="C33" s="69">
        <v>900000</v>
      </c>
      <c r="D33" s="82">
        <v>460273</v>
      </c>
      <c r="E33" s="83">
        <v>276340</v>
      </c>
      <c r="F33" s="82">
        <v>412355</v>
      </c>
      <c r="G33" s="84"/>
      <c r="H33" s="72">
        <f t="shared" si="3"/>
        <v>1148968</v>
      </c>
      <c r="I33" s="73">
        <f t="shared" si="2"/>
        <v>1.276631111111111</v>
      </c>
      <c r="J33" s="111" t="s">
        <v>88</v>
      </c>
      <c r="K33" s="112"/>
      <c r="L33" s="35"/>
      <c r="M33" s="35"/>
      <c r="N33" s="32"/>
      <c r="O33" s="32"/>
      <c r="P33" s="32"/>
    </row>
    <row r="34" spans="1:16" s="5" customFormat="1" ht="37.5" customHeight="1">
      <c r="A34" s="134" t="s">
        <v>30</v>
      </c>
      <c r="B34" s="134"/>
      <c r="C34" s="69">
        <v>900000</v>
      </c>
      <c r="D34" s="82"/>
      <c r="E34" s="83">
        <v>32141</v>
      </c>
      <c r="F34" s="82">
        <v>407224</v>
      </c>
      <c r="G34" s="84">
        <v>730830</v>
      </c>
      <c r="H34" s="72">
        <f t="shared" si="3"/>
        <v>1170195</v>
      </c>
      <c r="I34" s="73">
        <f t="shared" si="2"/>
        <v>1.3002166666666666</v>
      </c>
      <c r="J34" s="111" t="s">
        <v>86</v>
      </c>
      <c r="K34" s="112"/>
      <c r="L34" s="35"/>
      <c r="M34" s="35"/>
      <c r="N34" s="32"/>
      <c r="O34" s="32"/>
      <c r="P34" s="32"/>
    </row>
    <row r="35" spans="1:16" s="5" customFormat="1" ht="36.75" customHeight="1">
      <c r="A35" s="126" t="s">
        <v>33</v>
      </c>
      <c r="B35" s="126"/>
      <c r="C35" s="85">
        <v>980000</v>
      </c>
      <c r="D35" s="86">
        <v>30942</v>
      </c>
      <c r="E35" s="87">
        <v>143913</v>
      </c>
      <c r="F35" s="82">
        <v>211842</v>
      </c>
      <c r="G35" s="84">
        <v>201863</v>
      </c>
      <c r="H35" s="72">
        <f t="shared" si="3"/>
        <v>588560</v>
      </c>
      <c r="I35" s="73">
        <f t="shared" si="2"/>
        <v>0.6005714285714285</v>
      </c>
      <c r="J35" s="111" t="s">
        <v>110</v>
      </c>
      <c r="K35" s="112"/>
      <c r="L35" s="36"/>
      <c r="M35" s="35"/>
      <c r="N35" s="32"/>
      <c r="O35" s="32"/>
      <c r="P35" s="32"/>
    </row>
    <row r="36" spans="1:16" s="5" customFormat="1" ht="23.25" customHeight="1">
      <c r="A36" s="127" t="s">
        <v>13</v>
      </c>
      <c r="B36" s="127"/>
      <c r="C36" s="64">
        <f>SUM(C29:C35)</f>
        <v>8407000</v>
      </c>
      <c r="D36" s="65">
        <f>SUM(D29:D35)</f>
        <v>491215</v>
      </c>
      <c r="E36" s="66">
        <v>2472873</v>
      </c>
      <c r="F36" s="65">
        <v>1695231</v>
      </c>
      <c r="G36" s="67">
        <f>SUM(G29:G35)</f>
        <v>3174367</v>
      </c>
      <c r="H36" s="67">
        <f>SUM(H29:H35)</f>
        <v>7833686</v>
      </c>
      <c r="I36" s="68">
        <f t="shared" si="2"/>
        <v>0.9318051623646961</v>
      </c>
      <c r="J36" s="114"/>
      <c r="K36" s="115"/>
      <c r="L36" s="35"/>
      <c r="M36" s="35"/>
      <c r="N36" s="32"/>
      <c r="O36" s="32"/>
      <c r="P36" s="32"/>
    </row>
    <row r="37" spans="1:16" s="5" customFormat="1" ht="23.25" customHeight="1">
      <c r="A37" s="155" t="s">
        <v>17</v>
      </c>
      <c r="B37" s="156"/>
      <c r="C37" s="69">
        <v>80789000</v>
      </c>
      <c r="D37" s="70">
        <v>16693085</v>
      </c>
      <c r="E37" s="71">
        <v>19562800</v>
      </c>
      <c r="F37" s="70">
        <v>19096777</v>
      </c>
      <c r="G37" s="71">
        <v>24894625</v>
      </c>
      <c r="H37" s="72">
        <v>85314016</v>
      </c>
      <c r="I37" s="73">
        <f t="shared" si="2"/>
        <v>1.0560102984317172</v>
      </c>
      <c r="J37" s="159"/>
      <c r="K37" s="160"/>
      <c r="L37" s="35"/>
      <c r="M37" s="35"/>
      <c r="N37" s="38"/>
      <c r="O37" s="32"/>
      <c r="P37" s="32"/>
    </row>
    <row r="38" spans="1:16" s="5" customFormat="1" ht="33.75" customHeight="1">
      <c r="A38" s="113" t="s">
        <v>66</v>
      </c>
      <c r="B38" s="113"/>
      <c r="C38" s="69">
        <v>200000</v>
      </c>
      <c r="D38" s="70">
        <v>0</v>
      </c>
      <c r="E38" s="71">
        <v>0</v>
      </c>
      <c r="F38" s="71">
        <v>0</v>
      </c>
      <c r="G38" s="71">
        <v>200000</v>
      </c>
      <c r="H38" s="72">
        <f aca="true" t="shared" si="4" ref="H38:H53">D38+E38+F38+G38</f>
        <v>200000</v>
      </c>
      <c r="I38" s="73">
        <f t="shared" si="2"/>
        <v>1</v>
      </c>
      <c r="J38" s="159"/>
      <c r="K38" s="161"/>
      <c r="L38" s="35"/>
      <c r="M38" s="35"/>
      <c r="N38" s="38"/>
      <c r="O38" s="32"/>
      <c r="P38" s="32"/>
    </row>
    <row r="39" spans="1:16" s="5" customFormat="1" ht="19.5" customHeight="1">
      <c r="A39" s="113" t="s">
        <v>67</v>
      </c>
      <c r="B39" s="113"/>
      <c r="C39" s="69">
        <v>350000</v>
      </c>
      <c r="D39" s="70">
        <v>0</v>
      </c>
      <c r="E39" s="71">
        <v>0</v>
      </c>
      <c r="F39" s="71">
        <v>0</v>
      </c>
      <c r="G39" s="71">
        <v>247500</v>
      </c>
      <c r="H39" s="72">
        <f t="shared" si="4"/>
        <v>247500</v>
      </c>
      <c r="I39" s="73">
        <f t="shared" si="2"/>
        <v>0.7071428571428572</v>
      </c>
      <c r="J39" s="159"/>
      <c r="K39" s="161"/>
      <c r="L39" s="35"/>
      <c r="M39" s="35"/>
      <c r="N39" s="38"/>
      <c r="O39" s="32"/>
      <c r="P39" s="32"/>
    </row>
    <row r="40" spans="1:16" s="5" customFormat="1" ht="19.5" customHeight="1">
      <c r="A40" s="113" t="s">
        <v>68</v>
      </c>
      <c r="B40" s="113"/>
      <c r="C40" s="69">
        <v>2780000</v>
      </c>
      <c r="D40" s="82">
        <v>445873</v>
      </c>
      <c r="E40" s="84">
        <v>517321</v>
      </c>
      <c r="F40" s="84">
        <v>541593</v>
      </c>
      <c r="G40" s="84">
        <v>1613475</v>
      </c>
      <c r="H40" s="88">
        <f t="shared" si="4"/>
        <v>3118262</v>
      </c>
      <c r="I40" s="89">
        <f t="shared" si="2"/>
        <v>1.1216769784172662</v>
      </c>
      <c r="J40" s="159"/>
      <c r="K40" s="161"/>
      <c r="L40" s="35"/>
      <c r="M40" s="35"/>
      <c r="N40" s="38"/>
      <c r="O40" s="32"/>
      <c r="P40" s="32"/>
    </row>
    <row r="41" spans="1:16" s="5" customFormat="1" ht="39" customHeight="1">
      <c r="A41" s="113" t="s">
        <v>69</v>
      </c>
      <c r="B41" s="113"/>
      <c r="C41" s="69">
        <v>1450000</v>
      </c>
      <c r="D41" s="82">
        <v>257790</v>
      </c>
      <c r="E41" s="84">
        <v>234780</v>
      </c>
      <c r="F41" s="84">
        <v>248040</v>
      </c>
      <c r="G41" s="84">
        <v>253890</v>
      </c>
      <c r="H41" s="88">
        <f t="shared" si="4"/>
        <v>994500</v>
      </c>
      <c r="I41" s="89">
        <f t="shared" si="2"/>
        <v>0.6858620689655173</v>
      </c>
      <c r="J41" s="157" t="s">
        <v>70</v>
      </c>
      <c r="K41" s="158"/>
      <c r="L41" s="35"/>
      <c r="M41" s="35"/>
      <c r="N41" s="38"/>
      <c r="O41" s="32"/>
      <c r="P41" s="32"/>
    </row>
    <row r="42" spans="1:16" s="5" customFormat="1" ht="39" customHeight="1">
      <c r="A42" s="113" t="s">
        <v>85</v>
      </c>
      <c r="B42" s="113"/>
      <c r="C42" s="69">
        <v>5697000</v>
      </c>
      <c r="D42" s="82">
        <v>424455</v>
      </c>
      <c r="E42" s="84">
        <v>1871732</v>
      </c>
      <c r="F42" s="84">
        <v>706916</v>
      </c>
      <c r="G42" s="84">
        <v>1684005</v>
      </c>
      <c r="H42" s="88">
        <f t="shared" si="4"/>
        <v>4687108</v>
      </c>
      <c r="I42" s="89">
        <f t="shared" si="2"/>
        <v>0.8227326663156047</v>
      </c>
      <c r="J42" s="159"/>
      <c r="K42" s="161"/>
      <c r="L42" s="35"/>
      <c r="M42" s="35"/>
      <c r="N42" s="38"/>
      <c r="O42" s="32"/>
      <c r="P42" s="32"/>
    </row>
    <row r="43" spans="1:16" s="5" customFormat="1" ht="48.75" customHeight="1">
      <c r="A43" s="113" t="s">
        <v>71</v>
      </c>
      <c r="B43" s="113"/>
      <c r="C43" s="69">
        <v>1600000</v>
      </c>
      <c r="D43" s="82">
        <v>336520</v>
      </c>
      <c r="E43" s="84">
        <v>338880</v>
      </c>
      <c r="F43" s="84">
        <v>340100</v>
      </c>
      <c r="G43" s="84">
        <v>320170</v>
      </c>
      <c r="H43" s="88">
        <f t="shared" si="4"/>
        <v>1335670</v>
      </c>
      <c r="I43" s="89">
        <f t="shared" si="2"/>
        <v>0.83479375</v>
      </c>
      <c r="J43" s="159"/>
      <c r="K43" s="161"/>
      <c r="L43" s="35"/>
      <c r="M43" s="35"/>
      <c r="N43" s="38"/>
      <c r="O43" s="32"/>
      <c r="P43" s="32"/>
    </row>
    <row r="44" spans="1:16" s="5" customFormat="1" ht="56.25" customHeight="1">
      <c r="A44" s="113" t="s">
        <v>72</v>
      </c>
      <c r="B44" s="113"/>
      <c r="C44" s="69">
        <v>1000000</v>
      </c>
      <c r="D44" s="82">
        <v>403038</v>
      </c>
      <c r="E44" s="84">
        <v>371868</v>
      </c>
      <c r="F44" s="84">
        <v>480544</v>
      </c>
      <c r="G44" s="84">
        <v>642198</v>
      </c>
      <c r="H44" s="88">
        <f t="shared" si="4"/>
        <v>1897648</v>
      </c>
      <c r="I44" s="89">
        <f t="shared" si="2"/>
        <v>1.897648</v>
      </c>
      <c r="J44" s="157" t="s">
        <v>73</v>
      </c>
      <c r="K44" s="158"/>
      <c r="L44" s="35"/>
      <c r="M44" s="35"/>
      <c r="N44" s="38"/>
      <c r="O44" s="32"/>
      <c r="P44" s="32"/>
    </row>
    <row r="45" spans="1:16" s="5" customFormat="1" ht="20.25" customHeight="1">
      <c r="A45" s="113" t="s">
        <v>74</v>
      </c>
      <c r="B45" s="113"/>
      <c r="C45" s="69">
        <v>4500000</v>
      </c>
      <c r="D45" s="82">
        <v>417700</v>
      </c>
      <c r="E45" s="84">
        <v>1166000</v>
      </c>
      <c r="F45" s="84">
        <v>1299900</v>
      </c>
      <c r="G45" s="84">
        <v>1266400</v>
      </c>
      <c r="H45" s="88">
        <f t="shared" si="4"/>
        <v>4150000</v>
      </c>
      <c r="I45" s="89">
        <f t="shared" si="2"/>
        <v>0.9222222222222223</v>
      </c>
      <c r="J45" s="159"/>
      <c r="K45" s="161"/>
      <c r="L45" s="35"/>
      <c r="M45" s="35"/>
      <c r="N45" s="38"/>
      <c r="O45" s="32"/>
      <c r="P45" s="32"/>
    </row>
    <row r="46" spans="1:16" s="5" customFormat="1" ht="58.5" customHeight="1">
      <c r="A46" s="113" t="s">
        <v>75</v>
      </c>
      <c r="B46" s="113"/>
      <c r="C46" s="69">
        <v>500000</v>
      </c>
      <c r="D46" s="82">
        <v>163415</v>
      </c>
      <c r="E46" s="84">
        <v>253293</v>
      </c>
      <c r="F46" s="84">
        <v>297957</v>
      </c>
      <c r="G46" s="84">
        <v>455520</v>
      </c>
      <c r="H46" s="88">
        <f t="shared" si="4"/>
        <v>1170185</v>
      </c>
      <c r="I46" s="89">
        <f t="shared" si="2"/>
        <v>2.34037</v>
      </c>
      <c r="J46" s="157" t="s">
        <v>87</v>
      </c>
      <c r="K46" s="158"/>
      <c r="L46" s="35"/>
      <c r="M46" s="35"/>
      <c r="N46" s="38"/>
      <c r="O46" s="32"/>
      <c r="P46" s="32"/>
    </row>
    <row r="47" spans="1:16" s="5" customFormat="1" ht="43.5" customHeight="1">
      <c r="A47" s="113" t="s">
        <v>76</v>
      </c>
      <c r="B47" s="113"/>
      <c r="C47" s="90">
        <v>100000</v>
      </c>
      <c r="D47" s="91">
        <v>0</v>
      </c>
      <c r="E47" s="92">
        <v>0</v>
      </c>
      <c r="F47" s="92">
        <v>0</v>
      </c>
      <c r="G47" s="92">
        <v>34000</v>
      </c>
      <c r="H47" s="88">
        <f t="shared" si="4"/>
        <v>34000</v>
      </c>
      <c r="I47" s="89">
        <f t="shared" si="2"/>
        <v>0.34</v>
      </c>
      <c r="J47" s="157" t="s">
        <v>107</v>
      </c>
      <c r="K47" s="158"/>
      <c r="L47" s="35"/>
      <c r="M47" s="35"/>
      <c r="N47" s="38"/>
      <c r="O47" s="32"/>
      <c r="P47" s="32"/>
    </row>
    <row r="48" spans="1:16" s="5" customFormat="1" ht="34.5" customHeight="1">
      <c r="A48" s="113" t="s">
        <v>77</v>
      </c>
      <c r="B48" s="113"/>
      <c r="C48" s="90">
        <v>58150000</v>
      </c>
      <c r="D48" s="91">
        <v>14024214</v>
      </c>
      <c r="E48" s="92">
        <v>14761676</v>
      </c>
      <c r="F48" s="92">
        <v>14618668</v>
      </c>
      <c r="G48" s="92">
        <v>20227928</v>
      </c>
      <c r="H48" s="88">
        <f t="shared" si="4"/>
        <v>63632486</v>
      </c>
      <c r="I48" s="89">
        <f t="shared" si="2"/>
        <v>1.094281788478074</v>
      </c>
      <c r="J48" s="159"/>
      <c r="K48" s="163"/>
      <c r="L48" s="35"/>
      <c r="M48" s="35"/>
      <c r="N48" s="38"/>
      <c r="O48" s="32"/>
      <c r="P48" s="32"/>
    </row>
    <row r="49" spans="1:16" s="5" customFormat="1" ht="45.75" customHeight="1">
      <c r="A49" s="113" t="s">
        <v>78</v>
      </c>
      <c r="B49" s="113"/>
      <c r="C49" s="90">
        <v>300000</v>
      </c>
      <c r="D49" s="91">
        <v>135000</v>
      </c>
      <c r="E49" s="92">
        <v>47250</v>
      </c>
      <c r="F49" s="92">
        <v>0</v>
      </c>
      <c r="G49" s="92">
        <v>6750</v>
      </c>
      <c r="H49" s="88">
        <f t="shared" si="4"/>
        <v>189000</v>
      </c>
      <c r="I49" s="89">
        <f t="shared" si="2"/>
        <v>0.63</v>
      </c>
      <c r="J49" s="157" t="s">
        <v>79</v>
      </c>
      <c r="K49" s="167"/>
      <c r="L49" s="35"/>
      <c r="M49" s="35"/>
      <c r="N49" s="38"/>
      <c r="O49" s="32"/>
      <c r="P49" s="32"/>
    </row>
    <row r="50" spans="1:16" s="5" customFormat="1" ht="96.75" customHeight="1">
      <c r="A50" s="113" t="s">
        <v>80</v>
      </c>
      <c r="B50" s="113"/>
      <c r="C50" s="90">
        <v>500000</v>
      </c>
      <c r="D50" s="91">
        <v>0</v>
      </c>
      <c r="E50" s="92">
        <v>0</v>
      </c>
      <c r="F50" s="92">
        <v>0</v>
      </c>
      <c r="G50" s="92">
        <v>379581</v>
      </c>
      <c r="H50" s="88">
        <f t="shared" si="4"/>
        <v>379581</v>
      </c>
      <c r="I50" s="89">
        <f t="shared" si="2"/>
        <v>0.759162</v>
      </c>
      <c r="J50" s="157" t="s">
        <v>81</v>
      </c>
      <c r="K50" s="167"/>
      <c r="L50" s="35"/>
      <c r="M50" s="35"/>
      <c r="N50" s="38"/>
      <c r="O50" s="32"/>
      <c r="P50" s="32"/>
    </row>
    <row r="51" spans="1:16" s="5" customFormat="1" ht="51.75" customHeight="1">
      <c r="A51" s="162" t="s">
        <v>82</v>
      </c>
      <c r="B51" s="113"/>
      <c r="C51" s="90">
        <v>600000</v>
      </c>
      <c r="D51" s="91">
        <v>0</v>
      </c>
      <c r="E51" s="92">
        <v>0</v>
      </c>
      <c r="F51" s="92">
        <v>0</v>
      </c>
      <c r="G51" s="92">
        <v>381576</v>
      </c>
      <c r="H51" s="88">
        <f t="shared" si="4"/>
        <v>381576</v>
      </c>
      <c r="I51" s="89">
        <f t="shared" si="2"/>
        <v>0.63596</v>
      </c>
      <c r="J51" s="157" t="s">
        <v>83</v>
      </c>
      <c r="K51" s="167"/>
      <c r="L51" s="35"/>
      <c r="M51" s="35"/>
      <c r="N51" s="38"/>
      <c r="O51" s="32"/>
      <c r="P51" s="32"/>
    </row>
    <row r="52" spans="1:16" s="5" customFormat="1" ht="39.75" customHeight="1">
      <c r="A52" s="113" t="s">
        <v>84</v>
      </c>
      <c r="B52" s="113"/>
      <c r="C52" s="90">
        <v>400000</v>
      </c>
      <c r="D52" s="91">
        <v>0</v>
      </c>
      <c r="E52" s="92">
        <v>0</v>
      </c>
      <c r="F52" s="92">
        <v>0</v>
      </c>
      <c r="G52" s="92">
        <v>360942</v>
      </c>
      <c r="H52" s="88">
        <f t="shared" si="4"/>
        <v>360942</v>
      </c>
      <c r="I52" s="89">
        <f t="shared" si="2"/>
        <v>0.902355</v>
      </c>
      <c r="J52" s="159"/>
      <c r="K52" s="163"/>
      <c r="L52" s="36"/>
      <c r="M52" s="35"/>
      <c r="N52" s="38"/>
      <c r="O52" s="32"/>
      <c r="P52" s="32"/>
    </row>
    <row r="53" spans="1:13" s="5" customFormat="1" ht="16.5">
      <c r="A53" s="113" t="s">
        <v>65</v>
      </c>
      <c r="B53" s="113"/>
      <c r="C53" s="90">
        <v>2662000</v>
      </c>
      <c r="D53" s="91">
        <v>85080</v>
      </c>
      <c r="E53" s="93">
        <v>0</v>
      </c>
      <c r="F53" s="93">
        <v>563059</v>
      </c>
      <c r="G53" s="93">
        <v>1758330</v>
      </c>
      <c r="H53" s="88">
        <f t="shared" si="4"/>
        <v>2406469</v>
      </c>
      <c r="I53" s="89">
        <f t="shared" si="2"/>
        <v>0.9040078888054095</v>
      </c>
      <c r="J53" s="159"/>
      <c r="K53" s="163"/>
      <c r="L53" s="44"/>
      <c r="M53" s="43"/>
    </row>
    <row r="54" spans="1:16" s="5" customFormat="1" ht="23.25" customHeight="1">
      <c r="A54" s="127" t="s">
        <v>12</v>
      </c>
      <c r="B54" s="128"/>
      <c r="C54" s="94">
        <f>SUM(C38:C53)</f>
        <v>80789000</v>
      </c>
      <c r="D54" s="95">
        <f>SUM(D38:D53)</f>
        <v>16693085</v>
      </c>
      <c r="E54" s="96">
        <f>SUM(E38:E53)</f>
        <v>19562800</v>
      </c>
      <c r="F54" s="95">
        <v>19096777</v>
      </c>
      <c r="G54" s="96">
        <f>SUM(G38:G53)</f>
        <v>29832265</v>
      </c>
      <c r="H54" s="97">
        <v>85314016</v>
      </c>
      <c r="I54" s="98">
        <f t="shared" si="2"/>
        <v>1.0560102984317172</v>
      </c>
      <c r="J54" s="114"/>
      <c r="K54" s="168"/>
      <c r="L54" s="39"/>
      <c r="M54" s="35"/>
      <c r="N54" s="32"/>
      <c r="O54" s="32"/>
      <c r="P54" s="32"/>
    </row>
    <row r="55" spans="1:16" s="5" customFormat="1" ht="42" customHeight="1">
      <c r="A55" s="109" t="s">
        <v>18</v>
      </c>
      <c r="B55" s="164"/>
      <c r="C55" s="90">
        <f>C71</f>
        <v>38018000</v>
      </c>
      <c r="D55" s="91">
        <v>1527454</v>
      </c>
      <c r="E55" s="92">
        <v>5126734</v>
      </c>
      <c r="F55" s="91">
        <v>6914728</v>
      </c>
      <c r="G55" s="92">
        <v>13861093</v>
      </c>
      <c r="H55" s="99">
        <f>D55+E55+F55+G55</f>
        <v>27430009</v>
      </c>
      <c r="I55" s="89">
        <f t="shared" si="2"/>
        <v>0.72150057867326</v>
      </c>
      <c r="J55" s="125"/>
      <c r="K55" s="125"/>
      <c r="L55" s="35"/>
      <c r="M55" s="35"/>
      <c r="N55" s="32"/>
      <c r="O55" s="32"/>
      <c r="P55" s="32"/>
    </row>
    <row r="56" spans="1:16" s="5" customFormat="1" ht="33.75" customHeight="1">
      <c r="A56" s="113" t="s">
        <v>50</v>
      </c>
      <c r="B56" s="113"/>
      <c r="C56" s="90">
        <v>2300000</v>
      </c>
      <c r="D56" s="91">
        <v>0</v>
      </c>
      <c r="E56" s="92">
        <v>575000</v>
      </c>
      <c r="F56" s="91">
        <v>531815</v>
      </c>
      <c r="G56" s="92">
        <v>1128113</v>
      </c>
      <c r="H56" s="99">
        <f aca="true" t="shared" si="5" ref="H56:H70">D56+E56+F56+G56</f>
        <v>2234928</v>
      </c>
      <c r="I56" s="89">
        <f t="shared" si="2"/>
        <v>0.9717078260869565</v>
      </c>
      <c r="J56" s="154"/>
      <c r="K56" s="154"/>
      <c r="L56" s="35"/>
      <c r="M56" s="35"/>
      <c r="N56" s="32"/>
      <c r="O56" s="32"/>
      <c r="P56" s="32"/>
    </row>
    <row r="57" spans="1:16" s="5" customFormat="1" ht="47.25" customHeight="1">
      <c r="A57" s="113" t="s">
        <v>51</v>
      </c>
      <c r="B57" s="113"/>
      <c r="C57" s="90">
        <v>800000</v>
      </c>
      <c r="D57" s="91">
        <v>0</v>
      </c>
      <c r="E57" s="92">
        <v>97200</v>
      </c>
      <c r="F57" s="91">
        <v>0</v>
      </c>
      <c r="G57" s="92">
        <v>2400</v>
      </c>
      <c r="H57" s="99">
        <f t="shared" si="5"/>
        <v>99600</v>
      </c>
      <c r="I57" s="89">
        <f t="shared" si="2"/>
        <v>0.1245</v>
      </c>
      <c r="J57" s="111" t="s">
        <v>112</v>
      </c>
      <c r="K57" s="112"/>
      <c r="L57" s="35"/>
      <c r="M57" s="35"/>
      <c r="N57" s="32"/>
      <c r="O57" s="32"/>
      <c r="P57" s="32"/>
    </row>
    <row r="58" spans="1:16" s="5" customFormat="1" ht="39" customHeight="1">
      <c r="A58" s="113" t="s">
        <v>52</v>
      </c>
      <c r="B58" s="113"/>
      <c r="C58" s="90">
        <v>2500000</v>
      </c>
      <c r="D58" s="91">
        <v>0</v>
      </c>
      <c r="E58" s="92">
        <v>1102500</v>
      </c>
      <c r="F58" s="91">
        <v>490000</v>
      </c>
      <c r="G58" s="92">
        <v>783945</v>
      </c>
      <c r="H58" s="99">
        <f t="shared" si="5"/>
        <v>2376445</v>
      </c>
      <c r="I58" s="89">
        <f t="shared" si="2"/>
        <v>0.950578</v>
      </c>
      <c r="J58" s="154"/>
      <c r="K58" s="154"/>
      <c r="L58" s="35"/>
      <c r="M58" s="35"/>
      <c r="N58" s="32"/>
      <c r="O58" s="32"/>
      <c r="P58" s="32"/>
    </row>
    <row r="59" spans="1:16" s="5" customFormat="1" ht="45" customHeight="1">
      <c r="A59" s="113" t="s">
        <v>53</v>
      </c>
      <c r="B59" s="113"/>
      <c r="C59" s="90">
        <v>940000</v>
      </c>
      <c r="D59" s="91">
        <v>0</v>
      </c>
      <c r="E59" s="92"/>
      <c r="F59" s="91">
        <v>111096</v>
      </c>
      <c r="G59" s="92">
        <v>304657</v>
      </c>
      <c r="H59" s="99">
        <f t="shared" si="5"/>
        <v>415753</v>
      </c>
      <c r="I59" s="89">
        <f t="shared" si="2"/>
        <v>0.4422904255319149</v>
      </c>
      <c r="J59" s="111" t="s">
        <v>113</v>
      </c>
      <c r="K59" s="112"/>
      <c r="L59" s="35"/>
      <c r="M59" s="35"/>
      <c r="N59" s="32"/>
      <c r="O59" s="32"/>
      <c r="P59" s="32"/>
    </row>
    <row r="60" spans="1:16" s="5" customFormat="1" ht="45" customHeight="1">
      <c r="A60" s="129" t="s">
        <v>54</v>
      </c>
      <c r="B60" s="129"/>
      <c r="C60" s="90">
        <v>1214000</v>
      </c>
      <c r="D60" s="91">
        <v>0</v>
      </c>
      <c r="E60" s="92"/>
      <c r="F60" s="91">
        <v>0</v>
      </c>
      <c r="G60" s="92"/>
      <c r="H60" s="99">
        <f t="shared" si="5"/>
        <v>0</v>
      </c>
      <c r="I60" s="89">
        <f t="shared" si="2"/>
        <v>0</v>
      </c>
      <c r="J60" s="154"/>
      <c r="K60" s="154"/>
      <c r="L60" s="35"/>
      <c r="M60" s="35"/>
      <c r="N60" s="32"/>
      <c r="O60" s="32"/>
      <c r="P60" s="32"/>
    </row>
    <row r="61" spans="1:16" s="5" customFormat="1" ht="36.75" customHeight="1">
      <c r="A61" s="165" t="s">
        <v>55</v>
      </c>
      <c r="B61" s="165"/>
      <c r="C61" s="90">
        <v>15000000</v>
      </c>
      <c r="D61" s="91">
        <v>869663</v>
      </c>
      <c r="E61" s="92">
        <v>1760929</v>
      </c>
      <c r="F61" s="91">
        <v>3653572</v>
      </c>
      <c r="G61" s="92">
        <v>4499017</v>
      </c>
      <c r="H61" s="99">
        <f t="shared" si="5"/>
        <v>10783181</v>
      </c>
      <c r="I61" s="89">
        <f t="shared" si="2"/>
        <v>0.7188787333333333</v>
      </c>
      <c r="J61" s="154"/>
      <c r="K61" s="154"/>
      <c r="L61" s="35"/>
      <c r="M61" s="35"/>
      <c r="N61" s="32"/>
      <c r="O61" s="32"/>
      <c r="P61" s="32"/>
    </row>
    <row r="62" spans="1:16" s="5" customFormat="1" ht="40.5" customHeight="1">
      <c r="A62" s="165" t="s">
        <v>56</v>
      </c>
      <c r="B62" s="165"/>
      <c r="C62" s="90">
        <v>1500000</v>
      </c>
      <c r="D62" s="91">
        <v>363524</v>
      </c>
      <c r="E62" s="92">
        <v>356369</v>
      </c>
      <c r="F62" s="91">
        <v>413527</v>
      </c>
      <c r="G62" s="92">
        <v>420959</v>
      </c>
      <c r="H62" s="99">
        <f t="shared" si="5"/>
        <v>1554379</v>
      </c>
      <c r="I62" s="89">
        <f t="shared" si="2"/>
        <v>1.0362526666666667</v>
      </c>
      <c r="J62" s="154"/>
      <c r="K62" s="154"/>
      <c r="L62" s="35"/>
      <c r="M62" s="35"/>
      <c r="N62" s="32"/>
      <c r="O62" s="32"/>
      <c r="P62" s="32"/>
    </row>
    <row r="63" spans="1:16" s="5" customFormat="1" ht="33.75" customHeight="1">
      <c r="A63" s="165" t="s">
        <v>57</v>
      </c>
      <c r="B63" s="165"/>
      <c r="C63" s="90">
        <v>200000</v>
      </c>
      <c r="D63" s="91">
        <v>31170</v>
      </c>
      <c r="E63" s="92">
        <v>56480</v>
      </c>
      <c r="F63" s="91">
        <v>0</v>
      </c>
      <c r="G63" s="92">
        <v>31746</v>
      </c>
      <c r="H63" s="99">
        <f t="shared" si="5"/>
        <v>119396</v>
      </c>
      <c r="I63" s="89">
        <f t="shared" si="2"/>
        <v>0.59698</v>
      </c>
      <c r="J63" s="111" t="s">
        <v>112</v>
      </c>
      <c r="K63" s="112"/>
      <c r="L63" s="35"/>
      <c r="M63" s="35"/>
      <c r="N63" s="32"/>
      <c r="O63" s="32"/>
      <c r="P63" s="32"/>
    </row>
    <row r="64" spans="1:16" s="5" customFormat="1" ht="40.5" customHeight="1">
      <c r="A64" s="165" t="s">
        <v>58</v>
      </c>
      <c r="B64" s="165"/>
      <c r="C64" s="90">
        <v>600000</v>
      </c>
      <c r="D64" s="91">
        <v>75624</v>
      </c>
      <c r="E64" s="92">
        <v>44856</v>
      </c>
      <c r="F64" s="91">
        <v>174522</v>
      </c>
      <c r="G64" s="92">
        <v>240307</v>
      </c>
      <c r="H64" s="99">
        <f t="shared" si="5"/>
        <v>535309</v>
      </c>
      <c r="I64" s="89">
        <f t="shared" si="2"/>
        <v>0.8921816666666667</v>
      </c>
      <c r="J64" s="111" t="s">
        <v>112</v>
      </c>
      <c r="K64" s="112"/>
      <c r="L64" s="35"/>
      <c r="M64" s="35"/>
      <c r="N64" s="32"/>
      <c r="O64" s="32"/>
      <c r="P64" s="32"/>
    </row>
    <row r="65" spans="1:16" s="5" customFormat="1" ht="46.5" customHeight="1">
      <c r="A65" s="165" t="s">
        <v>59</v>
      </c>
      <c r="B65" s="165"/>
      <c r="C65" s="90">
        <v>200000</v>
      </c>
      <c r="D65" s="91">
        <v>63360</v>
      </c>
      <c r="E65" s="92">
        <v>56480</v>
      </c>
      <c r="F65" s="91">
        <v>72240</v>
      </c>
      <c r="G65" s="92">
        <v>64320</v>
      </c>
      <c r="H65" s="99">
        <f t="shared" si="5"/>
        <v>256400</v>
      </c>
      <c r="I65" s="89">
        <f t="shared" si="2"/>
        <v>1.282</v>
      </c>
      <c r="J65" s="111" t="s">
        <v>114</v>
      </c>
      <c r="K65" s="112"/>
      <c r="L65" s="35"/>
      <c r="M65" s="35"/>
      <c r="N65" s="32"/>
      <c r="O65" s="32"/>
      <c r="P65" s="32"/>
    </row>
    <row r="66" spans="1:16" s="5" customFormat="1" ht="54" customHeight="1">
      <c r="A66" s="166" t="s">
        <v>60</v>
      </c>
      <c r="B66" s="166"/>
      <c r="C66" s="90">
        <v>260000</v>
      </c>
      <c r="D66" s="91">
        <v>0</v>
      </c>
      <c r="E66" s="92">
        <v>0</v>
      </c>
      <c r="F66" s="91">
        <v>0</v>
      </c>
      <c r="G66" s="92">
        <v>0</v>
      </c>
      <c r="H66" s="99">
        <f t="shared" si="5"/>
        <v>0</v>
      </c>
      <c r="I66" s="89">
        <f t="shared" si="2"/>
        <v>0</v>
      </c>
      <c r="J66" s="111" t="s">
        <v>112</v>
      </c>
      <c r="K66" s="112"/>
      <c r="L66" s="35"/>
      <c r="M66" s="35"/>
      <c r="N66" s="32"/>
      <c r="O66" s="32"/>
      <c r="P66" s="32"/>
    </row>
    <row r="67" spans="1:16" s="5" customFormat="1" ht="54.75" customHeight="1">
      <c r="A67" s="113" t="s">
        <v>61</v>
      </c>
      <c r="B67" s="113"/>
      <c r="C67" s="90">
        <v>800000</v>
      </c>
      <c r="D67" s="91">
        <v>24016</v>
      </c>
      <c r="E67" s="92">
        <v>148876</v>
      </c>
      <c r="F67" s="91">
        <v>1470</v>
      </c>
      <c r="G67" s="92">
        <v>43680</v>
      </c>
      <c r="H67" s="99">
        <f t="shared" si="5"/>
        <v>218042</v>
      </c>
      <c r="I67" s="89">
        <f t="shared" si="2"/>
        <v>0.2725525</v>
      </c>
      <c r="J67" s="111" t="s">
        <v>112</v>
      </c>
      <c r="K67" s="112"/>
      <c r="L67" s="35"/>
      <c r="M67" s="35"/>
      <c r="N67" s="32"/>
      <c r="O67" s="32"/>
      <c r="P67" s="32"/>
    </row>
    <row r="68" spans="1:16" s="5" customFormat="1" ht="59.25" customHeight="1">
      <c r="A68" s="113" t="s">
        <v>62</v>
      </c>
      <c r="B68" s="113"/>
      <c r="C68" s="90">
        <v>6170000</v>
      </c>
      <c r="D68" s="91">
        <v>0</v>
      </c>
      <c r="E68" s="92">
        <v>540036</v>
      </c>
      <c r="F68" s="91">
        <v>230625</v>
      </c>
      <c r="G68" s="92">
        <v>2944087</v>
      </c>
      <c r="H68" s="99">
        <f t="shared" si="5"/>
        <v>3714748</v>
      </c>
      <c r="I68" s="89">
        <f t="shared" si="2"/>
        <v>0.6020661264181524</v>
      </c>
      <c r="J68" s="111" t="s">
        <v>112</v>
      </c>
      <c r="K68" s="112"/>
      <c r="L68" s="35"/>
      <c r="M68" s="35"/>
      <c r="N68" s="32"/>
      <c r="O68" s="32"/>
      <c r="P68" s="32"/>
    </row>
    <row r="69" spans="1:16" s="5" customFormat="1" ht="53.25" customHeight="1">
      <c r="A69" s="113" t="s">
        <v>63</v>
      </c>
      <c r="B69" s="113"/>
      <c r="C69" s="90">
        <v>3000000</v>
      </c>
      <c r="D69" s="91">
        <v>0</v>
      </c>
      <c r="E69" s="92"/>
      <c r="F69" s="91">
        <v>590613</v>
      </c>
      <c r="G69" s="92">
        <v>2152801</v>
      </c>
      <c r="H69" s="99">
        <f t="shared" si="5"/>
        <v>2743414</v>
      </c>
      <c r="I69" s="89">
        <f t="shared" si="2"/>
        <v>0.9144713333333333</v>
      </c>
      <c r="J69" s="154"/>
      <c r="K69" s="154"/>
      <c r="L69" s="36"/>
      <c r="M69" s="35"/>
      <c r="N69" s="32"/>
      <c r="O69" s="32"/>
      <c r="P69" s="32"/>
    </row>
    <row r="70" spans="1:16" s="5" customFormat="1" ht="24" customHeight="1">
      <c r="A70" s="126" t="s">
        <v>64</v>
      </c>
      <c r="B70" s="126"/>
      <c r="C70" s="90">
        <v>2534000</v>
      </c>
      <c r="D70" s="91">
        <v>100097</v>
      </c>
      <c r="E70" s="93">
        <v>388008</v>
      </c>
      <c r="F70" s="91">
        <v>645248</v>
      </c>
      <c r="G70" s="92">
        <v>1245061</v>
      </c>
      <c r="H70" s="99">
        <f t="shared" si="5"/>
        <v>2378414</v>
      </c>
      <c r="I70" s="89">
        <f t="shared" si="2"/>
        <v>0.9386006314127862</v>
      </c>
      <c r="J70" s="125"/>
      <c r="K70" s="125"/>
      <c r="L70" s="35"/>
      <c r="M70" s="35"/>
      <c r="N70" s="32"/>
      <c r="O70" s="32"/>
      <c r="P70" s="32"/>
    </row>
    <row r="71" spans="1:16" s="5" customFormat="1" ht="23.25" customHeight="1">
      <c r="A71" s="127" t="s">
        <v>11</v>
      </c>
      <c r="B71" s="128"/>
      <c r="C71" s="100">
        <f>SUM(C56:C70)</f>
        <v>38018000</v>
      </c>
      <c r="D71" s="101">
        <f>SUM(D56:D70)</f>
        <v>1527454</v>
      </c>
      <c r="E71" s="102">
        <v>5126734</v>
      </c>
      <c r="F71" s="101">
        <v>6914728</v>
      </c>
      <c r="G71" s="102">
        <f>SUM(G56:G70)</f>
        <v>13861093</v>
      </c>
      <c r="H71" s="103">
        <f>SUM(H56:H70)</f>
        <v>27430009</v>
      </c>
      <c r="I71" s="98">
        <f t="shared" si="2"/>
        <v>0.72150057867326</v>
      </c>
      <c r="J71" s="114"/>
      <c r="K71" s="115"/>
      <c r="L71" s="35"/>
      <c r="M71" s="35"/>
      <c r="N71" s="32"/>
      <c r="O71" s="32"/>
      <c r="P71" s="32"/>
    </row>
    <row r="72" spans="1:16" s="5" customFormat="1" ht="39.75" customHeight="1">
      <c r="A72" s="109" t="s">
        <v>19</v>
      </c>
      <c r="B72" s="110"/>
      <c r="C72" s="91">
        <f>C80</f>
        <v>52350000</v>
      </c>
      <c r="D72" s="91">
        <v>7536448</v>
      </c>
      <c r="E72" s="92">
        <v>8851795</v>
      </c>
      <c r="F72" s="91">
        <v>9809344</v>
      </c>
      <c r="G72" s="92">
        <v>9967937</v>
      </c>
      <c r="H72" s="104">
        <f>D72+E72+F72+G72</f>
        <v>36165524</v>
      </c>
      <c r="I72" s="89">
        <f t="shared" si="2"/>
        <v>0.6908409551098377</v>
      </c>
      <c r="J72" s="111" t="s">
        <v>112</v>
      </c>
      <c r="K72" s="112"/>
      <c r="L72" s="35"/>
      <c r="M72" s="35"/>
      <c r="N72" s="32"/>
      <c r="O72" s="32"/>
      <c r="P72" s="32"/>
    </row>
    <row r="73" spans="1:16" s="5" customFormat="1" ht="36" customHeight="1">
      <c r="A73" s="113" t="s">
        <v>43</v>
      </c>
      <c r="B73" s="113"/>
      <c r="C73" s="90">
        <v>11500000</v>
      </c>
      <c r="D73" s="91">
        <v>1600000</v>
      </c>
      <c r="E73" s="92">
        <v>1600000</v>
      </c>
      <c r="F73" s="91">
        <v>800000</v>
      </c>
      <c r="G73" s="92">
        <v>2700000</v>
      </c>
      <c r="H73" s="104">
        <f aca="true" t="shared" si="6" ref="H73:H79">D73+E73+F73+G73</f>
        <v>6700000</v>
      </c>
      <c r="I73" s="89">
        <f t="shared" si="2"/>
        <v>0.5826086956521739</v>
      </c>
      <c r="J73" s="111" t="s">
        <v>112</v>
      </c>
      <c r="K73" s="112"/>
      <c r="L73" s="35"/>
      <c r="M73" s="35"/>
      <c r="N73" s="32"/>
      <c r="O73" s="32"/>
      <c r="P73" s="32"/>
    </row>
    <row r="74" spans="1:16" s="5" customFormat="1" ht="45" customHeight="1">
      <c r="A74" s="113" t="s">
        <v>44</v>
      </c>
      <c r="B74" s="113"/>
      <c r="C74" s="90">
        <v>26000000</v>
      </c>
      <c r="D74" s="91">
        <v>4000000</v>
      </c>
      <c r="E74" s="92">
        <v>4600000</v>
      </c>
      <c r="F74" s="91">
        <v>5600000</v>
      </c>
      <c r="G74" s="92">
        <v>4000000</v>
      </c>
      <c r="H74" s="104">
        <f t="shared" si="6"/>
        <v>18200000</v>
      </c>
      <c r="I74" s="89">
        <f t="shared" si="2"/>
        <v>0.7</v>
      </c>
      <c r="J74" s="111" t="s">
        <v>112</v>
      </c>
      <c r="K74" s="112"/>
      <c r="L74" s="35"/>
      <c r="M74" s="35"/>
      <c r="N74" s="32"/>
      <c r="O74" s="32"/>
      <c r="P74" s="32"/>
    </row>
    <row r="75" spans="1:16" s="5" customFormat="1" ht="54.75" customHeight="1">
      <c r="A75" s="113" t="s">
        <v>45</v>
      </c>
      <c r="B75" s="113"/>
      <c r="C75" s="90">
        <v>1200000</v>
      </c>
      <c r="D75" s="91"/>
      <c r="E75" s="92">
        <v>0</v>
      </c>
      <c r="F75" s="91">
        <v>1013378</v>
      </c>
      <c r="G75" s="92">
        <v>0</v>
      </c>
      <c r="H75" s="104">
        <f t="shared" si="6"/>
        <v>1013378</v>
      </c>
      <c r="I75" s="89">
        <f t="shared" si="2"/>
        <v>0.8444816666666667</v>
      </c>
      <c r="J75" s="125"/>
      <c r="K75" s="125"/>
      <c r="L75" s="35"/>
      <c r="M75" s="35"/>
      <c r="N75" s="32"/>
      <c r="O75" s="32"/>
      <c r="P75" s="32"/>
    </row>
    <row r="76" spans="1:16" s="5" customFormat="1" ht="40.5" customHeight="1">
      <c r="A76" s="113" t="s">
        <v>46</v>
      </c>
      <c r="B76" s="113"/>
      <c r="C76" s="90">
        <v>1100000</v>
      </c>
      <c r="D76" s="91">
        <v>594000</v>
      </c>
      <c r="E76" s="92">
        <v>268620</v>
      </c>
      <c r="F76" s="91">
        <v>43685</v>
      </c>
      <c r="G76" s="92">
        <v>50840</v>
      </c>
      <c r="H76" s="104">
        <f t="shared" si="6"/>
        <v>957145</v>
      </c>
      <c r="I76" s="89">
        <f t="shared" si="2"/>
        <v>0.8701318181818182</v>
      </c>
      <c r="J76" s="125"/>
      <c r="K76" s="125"/>
      <c r="L76" s="35"/>
      <c r="M76" s="35"/>
      <c r="N76" s="32"/>
      <c r="O76" s="32"/>
      <c r="P76" s="32"/>
    </row>
    <row r="77" spans="1:16" s="5" customFormat="1" ht="39.75" customHeight="1">
      <c r="A77" s="113" t="s">
        <v>47</v>
      </c>
      <c r="B77" s="113"/>
      <c r="C77" s="90">
        <v>9000000</v>
      </c>
      <c r="D77" s="91">
        <v>1342448</v>
      </c>
      <c r="E77" s="92">
        <v>2251175</v>
      </c>
      <c r="F77" s="91">
        <v>2243491</v>
      </c>
      <c r="G77" s="92">
        <v>2506567</v>
      </c>
      <c r="H77" s="104">
        <f t="shared" si="6"/>
        <v>8343681</v>
      </c>
      <c r="I77" s="89">
        <f t="shared" si="2"/>
        <v>0.9270756666666666</v>
      </c>
      <c r="J77" s="125"/>
      <c r="K77" s="125"/>
      <c r="L77" s="40"/>
      <c r="M77" s="35"/>
      <c r="N77" s="32"/>
      <c r="O77" s="32"/>
      <c r="P77" s="32"/>
    </row>
    <row r="78" spans="1:16" s="5" customFormat="1" ht="41.25" customHeight="1">
      <c r="A78" s="113" t="s">
        <v>48</v>
      </c>
      <c r="B78" s="113"/>
      <c r="C78" s="90">
        <v>550000</v>
      </c>
      <c r="D78" s="91"/>
      <c r="E78" s="92">
        <v>132000</v>
      </c>
      <c r="F78" s="91">
        <v>0</v>
      </c>
      <c r="G78" s="92">
        <v>196000</v>
      </c>
      <c r="H78" s="104">
        <f t="shared" si="6"/>
        <v>328000</v>
      </c>
      <c r="I78" s="89">
        <f t="shared" si="2"/>
        <v>0.5963636363636363</v>
      </c>
      <c r="J78" s="111" t="s">
        <v>112</v>
      </c>
      <c r="K78" s="112"/>
      <c r="L78" s="40"/>
      <c r="M78" s="35"/>
      <c r="N78" s="32"/>
      <c r="O78" s="32"/>
      <c r="P78" s="32"/>
    </row>
    <row r="79" spans="1:16" s="5" customFormat="1" ht="75" customHeight="1">
      <c r="A79" s="113" t="s">
        <v>49</v>
      </c>
      <c r="B79" s="113"/>
      <c r="C79" s="90">
        <v>3000000</v>
      </c>
      <c r="D79" s="91"/>
      <c r="E79" s="92"/>
      <c r="F79" s="91">
        <v>108790</v>
      </c>
      <c r="G79" s="105">
        <v>514530</v>
      </c>
      <c r="H79" s="104">
        <f t="shared" si="6"/>
        <v>623320</v>
      </c>
      <c r="I79" s="89">
        <f t="shared" si="2"/>
        <v>0.20777333333333334</v>
      </c>
      <c r="J79" s="111" t="s">
        <v>112</v>
      </c>
      <c r="K79" s="112"/>
      <c r="L79" s="41"/>
      <c r="M79" s="35"/>
      <c r="N79" s="32"/>
      <c r="O79" s="32"/>
      <c r="P79" s="32"/>
    </row>
    <row r="80" spans="1:16" s="24" customFormat="1" ht="16.5">
      <c r="A80" s="127" t="s">
        <v>14</v>
      </c>
      <c r="B80" s="128"/>
      <c r="C80" s="101">
        <f>SUM(C73:C79)</f>
        <v>52350000</v>
      </c>
      <c r="D80" s="101">
        <f>SUM(D73:D78)</f>
        <v>7536448</v>
      </c>
      <c r="E80" s="101">
        <f>SUM(E73:E78)</f>
        <v>8851795</v>
      </c>
      <c r="F80" s="101">
        <f>SUM(F73:F78)</f>
        <v>9700554</v>
      </c>
      <c r="G80" s="101">
        <f>SUM(G73:G79)</f>
        <v>9967937</v>
      </c>
      <c r="H80" s="101">
        <f>SUM(H73:H79)</f>
        <v>36165524</v>
      </c>
      <c r="I80" s="98">
        <f>H80/C80</f>
        <v>0.6908409551098377</v>
      </c>
      <c r="J80" s="114"/>
      <c r="K80" s="115"/>
      <c r="L80" s="42"/>
      <c r="M80" s="42"/>
      <c r="N80" s="38"/>
      <c r="O80" s="38"/>
      <c r="P80" s="38"/>
    </row>
    <row r="81" spans="1:16" s="5" customFormat="1" ht="23.25" customHeight="1">
      <c r="A81" s="107" t="s">
        <v>111</v>
      </c>
      <c r="B81" s="108"/>
      <c r="C81" s="106">
        <f>SUM(C15,C28,C37,C55,C72)</f>
        <v>201228000</v>
      </c>
      <c r="D81" s="106">
        <f>SUM(D15,D28,D37,D55,D72)</f>
        <v>26516552</v>
      </c>
      <c r="E81" s="106">
        <f>SUM(E15,E28,E37,E55,E72)</f>
        <v>37941141</v>
      </c>
      <c r="F81" s="106">
        <f>SUM(F15,F28,F37,F55,F72)</f>
        <v>39225338</v>
      </c>
      <c r="G81" s="106">
        <f>SUM(G15,G28,G37,G55,G72)</f>
        <v>60745180</v>
      </c>
      <c r="H81" s="106">
        <f>H27+H36+H54+H71+H80</f>
        <v>169494940</v>
      </c>
      <c r="I81" s="89">
        <f>H81/C81</f>
        <v>0.8423029598266643</v>
      </c>
      <c r="J81" s="58"/>
      <c r="K81" s="59"/>
      <c r="L81" s="35"/>
      <c r="M81" s="35"/>
      <c r="N81" s="32"/>
      <c r="O81" s="32"/>
      <c r="P81" s="32"/>
    </row>
    <row r="82" spans="1:16" s="5" customFormat="1" ht="24.75" customHeight="1">
      <c r="A82" s="116" t="s">
        <v>20</v>
      </c>
      <c r="B82" s="117"/>
      <c r="C82" s="117"/>
      <c r="D82" s="117"/>
      <c r="E82" s="117"/>
      <c r="F82" s="117"/>
      <c r="G82" s="117"/>
      <c r="H82" s="117"/>
      <c r="I82" s="117"/>
      <c r="J82" s="117"/>
      <c r="K82" s="117"/>
      <c r="L82" s="35"/>
      <c r="M82" s="35"/>
      <c r="N82" s="32"/>
      <c r="O82" s="32"/>
      <c r="P82" s="32"/>
    </row>
    <row r="83" spans="1:16" s="54" customFormat="1" ht="19.5">
      <c r="A83" s="48" t="s">
        <v>117</v>
      </c>
      <c r="B83" s="49"/>
      <c r="C83" s="50"/>
      <c r="D83" s="50"/>
      <c r="E83" s="51"/>
      <c r="F83" s="50"/>
      <c r="G83" s="51"/>
      <c r="H83" s="49"/>
      <c r="I83" s="50"/>
      <c r="J83" s="50"/>
      <c r="K83" s="50"/>
      <c r="L83" s="52"/>
      <c r="M83" s="52"/>
      <c r="N83" s="53"/>
      <c r="O83" s="53"/>
      <c r="P83" s="53"/>
    </row>
    <row r="84" spans="1:16" s="54" customFormat="1" ht="30" customHeight="1">
      <c r="A84" s="122" t="s">
        <v>121</v>
      </c>
      <c r="B84" s="123"/>
      <c r="C84" s="123"/>
      <c r="D84" s="123"/>
      <c r="E84" s="123"/>
      <c r="F84" s="123"/>
      <c r="G84" s="123"/>
      <c r="H84" s="123"/>
      <c r="I84" s="123"/>
      <c r="J84" s="123"/>
      <c r="K84" s="123"/>
      <c r="L84" s="53"/>
      <c r="M84" s="52"/>
      <c r="N84" s="53"/>
      <c r="O84" s="53"/>
      <c r="P84" s="53"/>
    </row>
    <row r="85" spans="1:16" s="54" customFormat="1" ht="36.75" customHeight="1">
      <c r="A85" s="124" t="s">
        <v>118</v>
      </c>
      <c r="B85" s="123"/>
      <c r="C85" s="123"/>
      <c r="D85" s="123"/>
      <c r="E85" s="123"/>
      <c r="F85" s="123"/>
      <c r="G85" s="123"/>
      <c r="H85" s="123"/>
      <c r="I85" s="123"/>
      <c r="J85" s="123"/>
      <c r="K85" s="123"/>
      <c r="L85" s="53"/>
      <c r="M85" s="52"/>
      <c r="N85" s="53"/>
      <c r="O85" s="53"/>
      <c r="P85" s="53"/>
    </row>
    <row r="86" spans="1:16" s="54" customFormat="1" ht="26.25" customHeight="1">
      <c r="A86" s="55" t="s">
        <v>25</v>
      </c>
      <c r="B86" s="56"/>
      <c r="C86" s="56"/>
      <c r="D86" s="56"/>
      <c r="E86" s="57"/>
      <c r="F86" s="56"/>
      <c r="G86" s="57"/>
      <c r="H86" s="56"/>
      <c r="I86" s="56"/>
      <c r="J86" s="56"/>
      <c r="K86" s="56"/>
      <c r="L86" s="53"/>
      <c r="M86" s="52"/>
      <c r="N86" s="53"/>
      <c r="O86" s="53"/>
      <c r="P86" s="53"/>
    </row>
    <row r="87" spans="1:16" s="54" customFormat="1" ht="28.5" customHeight="1">
      <c r="A87" s="121" t="s">
        <v>119</v>
      </c>
      <c r="B87" s="120"/>
      <c r="C87" s="120"/>
      <c r="D87" s="120"/>
      <c r="E87" s="120"/>
      <c r="F87" s="120"/>
      <c r="G87" s="120"/>
      <c r="H87" s="120"/>
      <c r="I87" s="120"/>
      <c r="J87" s="120"/>
      <c r="K87" s="120"/>
      <c r="L87" s="53"/>
      <c r="M87" s="52"/>
      <c r="N87" s="53"/>
      <c r="O87" s="53"/>
      <c r="P87" s="53"/>
    </row>
    <row r="88" spans="1:16" s="54" customFormat="1" ht="28.5" customHeight="1">
      <c r="A88" s="120" t="s">
        <v>120</v>
      </c>
      <c r="B88" s="120"/>
      <c r="C88" s="120"/>
      <c r="D88" s="120"/>
      <c r="E88" s="120"/>
      <c r="F88" s="120"/>
      <c r="G88" s="120"/>
      <c r="H88" s="120"/>
      <c r="I88" s="120"/>
      <c r="J88" s="120"/>
      <c r="K88" s="120"/>
      <c r="L88" s="53"/>
      <c r="M88" s="52"/>
      <c r="N88" s="53"/>
      <c r="O88" s="53"/>
      <c r="P88" s="53"/>
    </row>
    <row r="89" spans="1:16" s="5" customFormat="1" ht="16.5">
      <c r="A89" s="27" t="s">
        <v>21</v>
      </c>
      <c r="B89" s="10"/>
      <c r="C89" s="10"/>
      <c r="D89" s="10"/>
      <c r="E89" s="26"/>
      <c r="F89" s="10"/>
      <c r="G89" s="26"/>
      <c r="H89" s="27" t="s">
        <v>5</v>
      </c>
      <c r="I89" s="10"/>
      <c r="J89" s="10"/>
      <c r="K89" s="10"/>
      <c r="L89" s="32"/>
      <c r="M89" s="35"/>
      <c r="N89" s="32"/>
      <c r="O89" s="32"/>
      <c r="P89" s="32"/>
    </row>
    <row r="90" spans="1:16" s="5" customFormat="1" ht="16.5">
      <c r="A90" s="27" t="s">
        <v>22</v>
      </c>
      <c r="B90" s="10"/>
      <c r="C90" s="10"/>
      <c r="D90" s="10"/>
      <c r="E90" s="26"/>
      <c r="F90" s="10"/>
      <c r="G90" s="26"/>
      <c r="H90" s="27" t="s">
        <v>6</v>
      </c>
      <c r="I90" s="10"/>
      <c r="J90" s="10"/>
      <c r="K90" s="10"/>
      <c r="L90" s="32"/>
      <c r="M90" s="35"/>
      <c r="N90" s="32"/>
      <c r="O90" s="32"/>
      <c r="P90" s="32"/>
    </row>
    <row r="91" spans="1:16" s="5" customFormat="1" ht="16.5">
      <c r="A91" s="27" t="s">
        <v>23</v>
      </c>
      <c r="B91" s="10"/>
      <c r="C91" s="10"/>
      <c r="D91" s="10"/>
      <c r="E91" s="26"/>
      <c r="F91" s="10"/>
      <c r="G91" s="26"/>
      <c r="H91" s="10"/>
      <c r="I91" s="10"/>
      <c r="J91" s="10"/>
      <c r="K91" s="10"/>
      <c r="L91" s="32"/>
      <c r="M91" s="35"/>
      <c r="N91" s="32"/>
      <c r="O91" s="32"/>
      <c r="P91" s="32"/>
    </row>
    <row r="92" spans="1:16" s="5" customFormat="1" ht="16.5">
      <c r="A92" s="10"/>
      <c r="B92" s="10"/>
      <c r="C92" s="10"/>
      <c r="D92" s="10"/>
      <c r="E92" s="26"/>
      <c r="F92" s="10"/>
      <c r="G92" s="26"/>
      <c r="H92" s="10"/>
      <c r="I92" s="10"/>
      <c r="J92" s="10"/>
      <c r="K92" s="10"/>
      <c r="L92" s="32"/>
      <c r="M92" s="35"/>
      <c r="N92" s="32"/>
      <c r="O92" s="32"/>
      <c r="P92" s="32"/>
    </row>
    <row r="93" spans="1:16" s="5" customFormat="1" ht="16.5">
      <c r="A93" s="27" t="s">
        <v>7</v>
      </c>
      <c r="B93" s="10"/>
      <c r="C93" s="10"/>
      <c r="D93" s="10"/>
      <c r="E93" s="26"/>
      <c r="F93" s="10"/>
      <c r="G93" s="26"/>
      <c r="H93" s="27" t="s">
        <v>8</v>
      </c>
      <c r="I93" s="10"/>
      <c r="J93" s="10"/>
      <c r="K93" s="10"/>
      <c r="L93" s="32"/>
      <c r="M93" s="35"/>
      <c r="N93" s="32"/>
      <c r="O93" s="32"/>
      <c r="P93" s="32"/>
    </row>
    <row r="94" spans="1:16" s="5" customFormat="1" ht="16.5">
      <c r="A94" s="27" t="s">
        <v>6</v>
      </c>
      <c r="B94" s="10"/>
      <c r="C94" s="10"/>
      <c r="D94" s="10"/>
      <c r="E94" s="26"/>
      <c r="F94" s="10"/>
      <c r="G94" s="26"/>
      <c r="H94" s="27" t="s">
        <v>10</v>
      </c>
      <c r="I94" s="10"/>
      <c r="J94" s="10"/>
      <c r="K94" s="10"/>
      <c r="L94" s="32"/>
      <c r="M94" s="35"/>
      <c r="N94" s="32"/>
      <c r="O94" s="32"/>
      <c r="P94" s="32"/>
    </row>
    <row r="95" spans="1:16" s="5" customFormat="1" ht="27.75" customHeight="1">
      <c r="A95" s="118" t="s">
        <v>24</v>
      </c>
      <c r="B95" s="119"/>
      <c r="C95" s="119"/>
      <c r="D95" s="119"/>
      <c r="E95" s="119"/>
      <c r="F95" s="119"/>
      <c r="G95" s="119"/>
      <c r="H95" s="119"/>
      <c r="I95" s="119"/>
      <c r="J95" s="119"/>
      <c r="K95" s="119"/>
      <c r="L95" s="32"/>
      <c r="M95" s="35"/>
      <c r="N95" s="32"/>
      <c r="O95" s="32"/>
      <c r="P95" s="32"/>
    </row>
    <row r="96" spans="1:16" s="5" customFormat="1" ht="16.5">
      <c r="A96" s="10"/>
      <c r="B96" s="10"/>
      <c r="C96" s="10"/>
      <c r="D96" s="10"/>
      <c r="E96" s="26"/>
      <c r="F96" s="10"/>
      <c r="G96" s="26"/>
      <c r="H96" s="10"/>
      <c r="I96" s="10"/>
      <c r="J96" s="10"/>
      <c r="K96" s="10"/>
      <c r="L96" s="32"/>
      <c r="M96" s="35"/>
      <c r="N96" s="32"/>
      <c r="O96" s="32"/>
      <c r="P96" s="32"/>
    </row>
    <row r="97" spans="1:16" s="5" customFormat="1" ht="16.5">
      <c r="A97" s="10"/>
      <c r="B97" s="10"/>
      <c r="C97" s="10"/>
      <c r="D97" s="10"/>
      <c r="E97" s="26"/>
      <c r="F97" s="10"/>
      <c r="G97" s="26"/>
      <c r="H97" s="10"/>
      <c r="I97" s="10"/>
      <c r="J97" s="10"/>
      <c r="K97" s="10"/>
      <c r="L97" s="32"/>
      <c r="M97" s="35"/>
      <c r="N97" s="32"/>
      <c r="O97" s="32"/>
      <c r="P97" s="32"/>
    </row>
    <row r="98" spans="1:16" s="5" customFormat="1" ht="16.5">
      <c r="A98" s="10"/>
      <c r="B98" s="10"/>
      <c r="C98" s="10"/>
      <c r="D98" s="10"/>
      <c r="E98" s="26"/>
      <c r="F98" s="10"/>
      <c r="G98" s="26"/>
      <c r="H98" s="10"/>
      <c r="I98" s="28"/>
      <c r="J98" s="10"/>
      <c r="K98" s="10"/>
      <c r="L98" s="32"/>
      <c r="M98" s="35"/>
      <c r="N98" s="32"/>
      <c r="O98" s="32"/>
      <c r="P98" s="32"/>
    </row>
    <row r="99" spans="1:16" s="5" customFormat="1" ht="16.5">
      <c r="A99" s="10"/>
      <c r="B99" s="10"/>
      <c r="C99" s="10"/>
      <c r="D99" s="10"/>
      <c r="E99" s="26"/>
      <c r="F99" s="10"/>
      <c r="G99" s="26"/>
      <c r="H99" s="10"/>
      <c r="I99" s="10"/>
      <c r="J99" s="10"/>
      <c r="K99" s="10"/>
      <c r="L99" s="32"/>
      <c r="M99" s="35"/>
      <c r="N99" s="32"/>
      <c r="O99" s="32"/>
      <c r="P99" s="32"/>
    </row>
    <row r="100" spans="1:16" s="5" customFormat="1" ht="16.5">
      <c r="A100" s="10"/>
      <c r="B100" s="10"/>
      <c r="C100" s="10"/>
      <c r="D100" s="10"/>
      <c r="E100" s="26"/>
      <c r="F100" s="10"/>
      <c r="G100" s="26"/>
      <c r="H100" s="10"/>
      <c r="I100" s="10"/>
      <c r="J100" s="10"/>
      <c r="K100" s="10"/>
      <c r="L100" s="32"/>
      <c r="M100" s="35"/>
      <c r="N100" s="32"/>
      <c r="O100" s="32"/>
      <c r="P100" s="32"/>
    </row>
    <row r="101" spans="1:16" s="5" customFormat="1" ht="16.5">
      <c r="A101" s="10"/>
      <c r="B101" s="10"/>
      <c r="C101" s="10"/>
      <c r="D101" s="10"/>
      <c r="E101" s="26"/>
      <c r="F101" s="10"/>
      <c r="G101" s="26"/>
      <c r="H101" s="10"/>
      <c r="I101" s="10"/>
      <c r="J101" s="10"/>
      <c r="K101" s="10"/>
      <c r="L101" s="32"/>
      <c r="M101" s="35"/>
      <c r="N101" s="32"/>
      <c r="O101" s="32"/>
      <c r="P101" s="32"/>
    </row>
    <row r="102" spans="1:16" s="5" customFormat="1" ht="16.5">
      <c r="A102" s="10"/>
      <c r="B102" s="10"/>
      <c r="C102" s="10"/>
      <c r="D102" s="10"/>
      <c r="E102" s="26"/>
      <c r="F102" s="10"/>
      <c r="G102" s="26"/>
      <c r="H102" s="10"/>
      <c r="I102" s="10"/>
      <c r="J102" s="10"/>
      <c r="K102" s="10"/>
      <c r="L102" s="32"/>
      <c r="M102" s="35"/>
      <c r="N102" s="32"/>
      <c r="O102" s="32"/>
      <c r="P102" s="32"/>
    </row>
    <row r="103" spans="1:16" s="5" customFormat="1" ht="16.5">
      <c r="A103" s="10"/>
      <c r="B103" s="10"/>
      <c r="C103" s="10"/>
      <c r="D103" s="10"/>
      <c r="E103" s="26"/>
      <c r="F103" s="10"/>
      <c r="G103" s="26"/>
      <c r="H103" s="10"/>
      <c r="I103" s="10"/>
      <c r="J103" s="10"/>
      <c r="K103" s="10"/>
      <c r="L103" s="32"/>
      <c r="M103" s="35"/>
      <c r="N103" s="32"/>
      <c r="O103" s="32"/>
      <c r="P103" s="32"/>
    </row>
    <row r="104" spans="1:16" s="5" customFormat="1" ht="16.5">
      <c r="A104" s="10"/>
      <c r="B104" s="10"/>
      <c r="C104" s="10"/>
      <c r="D104" s="10"/>
      <c r="E104" s="26"/>
      <c r="F104" s="10"/>
      <c r="G104" s="26"/>
      <c r="H104" s="10"/>
      <c r="I104" s="10"/>
      <c r="J104" s="10"/>
      <c r="K104" s="10"/>
      <c r="L104" s="32"/>
      <c r="M104" s="35"/>
      <c r="N104" s="32"/>
      <c r="O104" s="32"/>
      <c r="P104" s="32"/>
    </row>
    <row r="105" spans="1:16" s="5" customFormat="1" ht="16.5">
      <c r="A105" s="10"/>
      <c r="B105" s="10"/>
      <c r="C105" s="10"/>
      <c r="D105" s="10"/>
      <c r="E105" s="26"/>
      <c r="F105" s="10"/>
      <c r="G105" s="26"/>
      <c r="H105" s="10"/>
      <c r="I105" s="10"/>
      <c r="J105" s="10"/>
      <c r="K105" s="10"/>
      <c r="L105" s="32"/>
      <c r="M105" s="35"/>
      <c r="N105" s="32"/>
      <c r="O105" s="32"/>
      <c r="P105" s="32"/>
    </row>
    <row r="106" spans="1:16" s="5" customFormat="1" ht="16.5">
      <c r="A106" s="10"/>
      <c r="B106" s="10"/>
      <c r="C106" s="10"/>
      <c r="D106" s="10"/>
      <c r="E106" s="26"/>
      <c r="F106" s="10"/>
      <c r="G106" s="26"/>
      <c r="H106" s="10"/>
      <c r="I106" s="10"/>
      <c r="J106" s="10"/>
      <c r="K106" s="10"/>
      <c r="L106" s="32"/>
      <c r="M106" s="35"/>
      <c r="N106" s="32"/>
      <c r="O106" s="32"/>
      <c r="P106" s="32"/>
    </row>
    <row r="107" spans="1:16" s="5" customFormat="1" ht="16.5">
      <c r="A107" s="10"/>
      <c r="B107" s="10"/>
      <c r="C107" s="10"/>
      <c r="D107" s="10"/>
      <c r="E107" s="26"/>
      <c r="F107" s="10"/>
      <c r="G107" s="26"/>
      <c r="H107" s="10"/>
      <c r="I107" s="10"/>
      <c r="J107" s="10"/>
      <c r="K107" s="10"/>
      <c r="L107" s="32"/>
      <c r="M107" s="35"/>
      <c r="N107" s="32"/>
      <c r="O107" s="32"/>
      <c r="P107" s="32"/>
    </row>
    <row r="108" spans="1:16" s="5" customFormat="1" ht="16.5">
      <c r="A108" s="10"/>
      <c r="B108" s="10"/>
      <c r="C108" s="10"/>
      <c r="D108" s="10"/>
      <c r="E108" s="26"/>
      <c r="F108" s="10"/>
      <c r="G108" s="26"/>
      <c r="H108" s="10"/>
      <c r="I108" s="10"/>
      <c r="J108" s="10"/>
      <c r="K108" s="10"/>
      <c r="L108" s="32"/>
      <c r="M108" s="35"/>
      <c r="N108" s="32"/>
      <c r="O108" s="32"/>
      <c r="P108" s="32"/>
    </row>
    <row r="109" spans="1:16" s="5" customFormat="1" ht="16.5">
      <c r="A109" s="10"/>
      <c r="B109" s="10"/>
      <c r="C109" s="10"/>
      <c r="D109" s="10"/>
      <c r="E109" s="26"/>
      <c r="F109" s="10"/>
      <c r="G109" s="26"/>
      <c r="H109" s="10"/>
      <c r="I109" s="10"/>
      <c r="J109" s="10"/>
      <c r="K109" s="10"/>
      <c r="L109" s="32"/>
      <c r="M109" s="35"/>
      <c r="N109" s="32"/>
      <c r="O109" s="32"/>
      <c r="P109" s="32"/>
    </row>
    <row r="110" spans="1:16" s="5" customFormat="1" ht="16.5">
      <c r="A110" s="10"/>
      <c r="B110" s="10"/>
      <c r="C110" s="10"/>
      <c r="D110" s="10"/>
      <c r="E110" s="26"/>
      <c r="F110" s="10"/>
      <c r="G110" s="26"/>
      <c r="H110" s="10"/>
      <c r="I110" s="10"/>
      <c r="J110" s="10"/>
      <c r="K110" s="10"/>
      <c r="L110" s="32"/>
      <c r="M110" s="35"/>
      <c r="N110" s="32"/>
      <c r="O110" s="32"/>
      <c r="P110" s="32"/>
    </row>
    <row r="111" spans="1:16" s="5" customFormat="1" ht="16.5">
      <c r="A111" s="10"/>
      <c r="B111" s="10"/>
      <c r="C111" s="10"/>
      <c r="D111" s="10"/>
      <c r="E111" s="26"/>
      <c r="F111" s="10"/>
      <c r="G111" s="26"/>
      <c r="H111" s="10"/>
      <c r="I111" s="10"/>
      <c r="J111" s="10"/>
      <c r="K111" s="10"/>
      <c r="L111" s="32"/>
      <c r="M111" s="35"/>
      <c r="N111" s="32"/>
      <c r="O111" s="32"/>
      <c r="P111" s="32"/>
    </row>
    <row r="112" spans="1:16" s="5" customFormat="1" ht="16.5">
      <c r="A112" s="10"/>
      <c r="B112" s="10"/>
      <c r="C112" s="10"/>
      <c r="D112" s="10"/>
      <c r="E112" s="26"/>
      <c r="F112" s="10"/>
      <c r="G112" s="26"/>
      <c r="H112" s="10"/>
      <c r="I112" s="10"/>
      <c r="J112" s="10"/>
      <c r="K112" s="10"/>
      <c r="L112" s="32"/>
      <c r="M112" s="35"/>
      <c r="N112" s="32"/>
      <c r="O112" s="32"/>
      <c r="P112" s="32"/>
    </row>
    <row r="113" spans="1:16" s="5" customFormat="1" ht="16.5">
      <c r="A113" s="10"/>
      <c r="B113" s="10"/>
      <c r="C113" s="10"/>
      <c r="D113" s="10"/>
      <c r="E113" s="26"/>
      <c r="F113" s="10"/>
      <c r="G113" s="26"/>
      <c r="H113" s="10"/>
      <c r="I113" s="10"/>
      <c r="J113" s="10"/>
      <c r="K113" s="10"/>
      <c r="L113" s="32"/>
      <c r="M113" s="35"/>
      <c r="N113" s="32"/>
      <c r="O113" s="32"/>
      <c r="P113" s="32"/>
    </row>
    <row r="114" spans="1:16" s="5" customFormat="1" ht="16.5">
      <c r="A114" s="10"/>
      <c r="B114" s="10"/>
      <c r="C114" s="10"/>
      <c r="D114" s="10"/>
      <c r="E114" s="26"/>
      <c r="F114" s="10"/>
      <c r="G114" s="26"/>
      <c r="H114" s="10"/>
      <c r="I114" s="10"/>
      <c r="J114" s="10"/>
      <c r="K114" s="10"/>
      <c r="L114" s="32"/>
      <c r="M114" s="35"/>
      <c r="N114" s="32"/>
      <c r="O114" s="32"/>
      <c r="P114" s="32"/>
    </row>
    <row r="115" spans="1:16" s="5" customFormat="1" ht="16.5">
      <c r="A115" s="10"/>
      <c r="B115" s="10"/>
      <c r="C115" s="10"/>
      <c r="D115" s="10"/>
      <c r="E115" s="26"/>
      <c r="F115" s="10"/>
      <c r="G115" s="26"/>
      <c r="H115" s="10"/>
      <c r="I115" s="10"/>
      <c r="J115" s="10"/>
      <c r="K115" s="10"/>
      <c r="L115" s="32"/>
      <c r="M115" s="35"/>
      <c r="N115" s="32"/>
      <c r="O115" s="32"/>
      <c r="P115" s="32"/>
    </row>
    <row r="116" spans="5:16" s="5" customFormat="1" ht="16.5">
      <c r="E116" s="29"/>
      <c r="F116" s="30"/>
      <c r="G116" s="29"/>
      <c r="L116" s="32"/>
      <c r="M116" s="35"/>
      <c r="N116" s="32"/>
      <c r="O116" s="32"/>
      <c r="P116" s="32"/>
    </row>
    <row r="117" spans="5:16" s="5" customFormat="1" ht="16.5">
      <c r="E117" s="29"/>
      <c r="F117" s="30"/>
      <c r="G117" s="29"/>
      <c r="L117" s="32"/>
      <c r="M117" s="35"/>
      <c r="N117" s="32"/>
      <c r="O117" s="32"/>
      <c r="P117" s="32"/>
    </row>
    <row r="118" spans="5:16" s="5" customFormat="1" ht="16.5">
      <c r="E118" s="29"/>
      <c r="F118" s="30"/>
      <c r="G118" s="29"/>
      <c r="L118" s="32"/>
      <c r="M118" s="35"/>
      <c r="N118" s="32"/>
      <c r="O118" s="32"/>
      <c r="P118" s="32"/>
    </row>
    <row r="119" spans="5:16" s="5" customFormat="1" ht="16.5">
      <c r="E119" s="29"/>
      <c r="F119" s="30"/>
      <c r="G119" s="29"/>
      <c r="L119" s="32"/>
      <c r="M119" s="35"/>
      <c r="N119" s="32"/>
      <c r="O119" s="32"/>
      <c r="P119" s="32"/>
    </row>
    <row r="120" ht="16.5">
      <c r="M120" s="35"/>
    </row>
    <row r="121" ht="16.5">
      <c r="M121" s="35"/>
    </row>
    <row r="122" ht="16.5">
      <c r="M122" s="35"/>
    </row>
    <row r="123" ht="16.5">
      <c r="M123" s="35"/>
    </row>
    <row r="124" ht="16.5">
      <c r="M124" s="35"/>
    </row>
    <row r="125" ht="16.5">
      <c r="M125" s="35"/>
    </row>
  </sheetData>
  <sheetProtection/>
  <mergeCells count="150">
    <mergeCell ref="J79:K79"/>
    <mergeCell ref="J60:K60"/>
    <mergeCell ref="J63:K63"/>
    <mergeCell ref="A25:B25"/>
    <mergeCell ref="J25:K25"/>
    <mergeCell ref="J57:K57"/>
    <mergeCell ref="J50:K50"/>
    <mergeCell ref="A61:B61"/>
    <mergeCell ref="J62:K62"/>
    <mergeCell ref="A62:B62"/>
    <mergeCell ref="A64:B64"/>
    <mergeCell ref="A58:B58"/>
    <mergeCell ref="J61:K61"/>
    <mergeCell ref="J51:K51"/>
    <mergeCell ref="J54:K54"/>
    <mergeCell ref="J52:K52"/>
    <mergeCell ref="J48:K48"/>
    <mergeCell ref="J49:K49"/>
    <mergeCell ref="J59:K59"/>
    <mergeCell ref="A63:B63"/>
    <mergeCell ref="J69:K69"/>
    <mergeCell ref="J64:K64"/>
    <mergeCell ref="J66:K66"/>
    <mergeCell ref="J65:K65"/>
    <mergeCell ref="J67:K67"/>
    <mergeCell ref="A65:B65"/>
    <mergeCell ref="A66:B66"/>
    <mergeCell ref="A67:B67"/>
    <mergeCell ref="J68:K68"/>
    <mergeCell ref="J58:K58"/>
    <mergeCell ref="A54:B54"/>
    <mergeCell ref="A55:B55"/>
    <mergeCell ref="J55:K55"/>
    <mergeCell ref="J56:K56"/>
    <mergeCell ref="A51:B51"/>
    <mergeCell ref="A50:B50"/>
    <mergeCell ref="A52:B52"/>
    <mergeCell ref="J53:K53"/>
    <mergeCell ref="A53:B53"/>
    <mergeCell ref="J40:K40"/>
    <mergeCell ref="A48:B48"/>
    <mergeCell ref="A49:B49"/>
    <mergeCell ref="J46:K46"/>
    <mergeCell ref="A47:B47"/>
    <mergeCell ref="J42:K42"/>
    <mergeCell ref="J43:K43"/>
    <mergeCell ref="J44:K44"/>
    <mergeCell ref="J45:K45"/>
    <mergeCell ref="J47:K47"/>
    <mergeCell ref="A36:B36"/>
    <mergeCell ref="A37:B37"/>
    <mergeCell ref="A38:B38"/>
    <mergeCell ref="J41:K41"/>
    <mergeCell ref="A39:B39"/>
    <mergeCell ref="A40:B40"/>
    <mergeCell ref="A41:B41"/>
    <mergeCell ref="J37:K37"/>
    <mergeCell ref="J38:K38"/>
    <mergeCell ref="J39:K39"/>
    <mergeCell ref="J35:K35"/>
    <mergeCell ref="A28:B28"/>
    <mergeCell ref="J28:K28"/>
    <mergeCell ref="J29:K29"/>
    <mergeCell ref="J30:K30"/>
    <mergeCell ref="J31:K31"/>
    <mergeCell ref="J32:K32"/>
    <mergeCell ref="A33:B33"/>
    <mergeCell ref="A35:B35"/>
    <mergeCell ref="A18:B18"/>
    <mergeCell ref="J34:K34"/>
    <mergeCell ref="A29:B29"/>
    <mergeCell ref="A30:B30"/>
    <mergeCell ref="A31:B31"/>
    <mergeCell ref="A32:B32"/>
    <mergeCell ref="J27:K27"/>
    <mergeCell ref="A24:B24"/>
    <mergeCell ref="A23:B23"/>
    <mergeCell ref="J33:K33"/>
    <mergeCell ref="A19:B19"/>
    <mergeCell ref="A21:B21"/>
    <mergeCell ref="A22:B22"/>
    <mergeCell ref="J23:K23"/>
    <mergeCell ref="A20:B20"/>
    <mergeCell ref="J20:K20"/>
    <mergeCell ref="J19:K19"/>
    <mergeCell ref="J21:K21"/>
    <mergeCell ref="J22:K22"/>
    <mergeCell ref="A2:K2"/>
    <mergeCell ref="J16:K16"/>
    <mergeCell ref="J17:K17"/>
    <mergeCell ref="A15:B15"/>
    <mergeCell ref="J15:K15"/>
    <mergeCell ref="A16:B16"/>
    <mergeCell ref="A17:B17"/>
    <mergeCell ref="A11:K11"/>
    <mergeCell ref="J18:K18"/>
    <mergeCell ref="A1:K1"/>
    <mergeCell ref="A14:B14"/>
    <mergeCell ref="A9:K9"/>
    <mergeCell ref="J14:K14"/>
    <mergeCell ref="A8:K8"/>
    <mergeCell ref="A12:K12"/>
    <mergeCell ref="A3:K3"/>
    <mergeCell ref="A4:K4"/>
    <mergeCell ref="A7:K7"/>
    <mergeCell ref="J26:K26"/>
    <mergeCell ref="A26:B26"/>
    <mergeCell ref="J24:K24"/>
    <mergeCell ref="A59:B59"/>
    <mergeCell ref="A42:B42"/>
    <mergeCell ref="A43:B43"/>
    <mergeCell ref="A27:B27"/>
    <mergeCell ref="A34:B34"/>
    <mergeCell ref="A44:B44"/>
    <mergeCell ref="J36:K36"/>
    <mergeCell ref="A80:B80"/>
    <mergeCell ref="A45:B45"/>
    <mergeCell ref="A46:B46"/>
    <mergeCell ref="A56:B56"/>
    <mergeCell ref="A76:B76"/>
    <mergeCell ref="A60:B60"/>
    <mergeCell ref="A78:B78"/>
    <mergeCell ref="A57:B57"/>
    <mergeCell ref="A68:B68"/>
    <mergeCell ref="A69:B69"/>
    <mergeCell ref="J70:K70"/>
    <mergeCell ref="A70:B70"/>
    <mergeCell ref="J77:K77"/>
    <mergeCell ref="A77:B77"/>
    <mergeCell ref="J75:K75"/>
    <mergeCell ref="J76:K76"/>
    <mergeCell ref="J72:K72"/>
    <mergeCell ref="J71:K71"/>
    <mergeCell ref="A71:B71"/>
    <mergeCell ref="A82:K82"/>
    <mergeCell ref="A95:K95"/>
    <mergeCell ref="A88:K88"/>
    <mergeCell ref="A87:K87"/>
    <mergeCell ref="A84:K84"/>
    <mergeCell ref="A85:K85"/>
    <mergeCell ref="A81:B81"/>
    <mergeCell ref="A72:B72"/>
    <mergeCell ref="J73:K73"/>
    <mergeCell ref="A79:B79"/>
    <mergeCell ref="J74:K74"/>
    <mergeCell ref="J78:K78"/>
    <mergeCell ref="J80:K80"/>
    <mergeCell ref="A74:B74"/>
    <mergeCell ref="A75:B75"/>
    <mergeCell ref="A73:B73"/>
  </mergeCells>
  <printOptions horizontalCentered="1"/>
  <pageMargins left="0" right="0" top="0.3937007874015748" bottom="0" header="0.3937007874015748" footer="0"/>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B1:E12"/>
  <sheetViews>
    <sheetView zoomScalePageLayoutView="0" workbookViewId="0" topLeftCell="A1">
      <selection activeCell="B12" sqref="B12"/>
    </sheetView>
  </sheetViews>
  <sheetFormatPr defaultColWidth="9.00390625" defaultRowHeight="16.5"/>
  <cols>
    <col min="2" max="2" width="35.875" style="0" customWidth="1"/>
    <col min="5" max="5" width="10.50390625" style="0" bestFit="1" customWidth="1"/>
  </cols>
  <sheetData>
    <row r="1" ht="16.5">
      <c r="B1">
        <v>135588205</v>
      </c>
    </row>
    <row r="2" spans="2:5" ht="16.5">
      <c r="B2">
        <v>100775560</v>
      </c>
      <c r="E2">
        <v>61434</v>
      </c>
    </row>
    <row r="3" ht="16.5">
      <c r="E3">
        <v>135588205</v>
      </c>
    </row>
    <row r="4" ht="16.5">
      <c r="B4" s="3">
        <f>B1-B2</f>
        <v>34812645</v>
      </c>
    </row>
    <row r="5" ht="16.5">
      <c r="E5" s="3">
        <f>E2+E3</f>
        <v>135649639</v>
      </c>
    </row>
    <row r="8" ht="16.5">
      <c r="B8">
        <v>165300637</v>
      </c>
    </row>
    <row r="9" ht="16.5">
      <c r="B9">
        <v>34812645</v>
      </c>
    </row>
    <row r="10" ht="16.5">
      <c r="B10">
        <v>39225338</v>
      </c>
    </row>
    <row r="12" ht="16.5">
      <c r="B12" s="3">
        <f>B8+B9-B10</f>
        <v>160887944</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CYHG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e222573527_郭蓉蓉</dc:creator>
  <cp:keywords/>
  <dc:description/>
  <cp:lastModifiedBy>pcadmin</cp:lastModifiedBy>
  <cp:lastPrinted>2015-07-06T04:11:28Z</cp:lastPrinted>
  <dcterms:created xsi:type="dcterms:W3CDTF">2013-05-16T05:47:59Z</dcterms:created>
  <dcterms:modified xsi:type="dcterms:W3CDTF">2015-07-22T03:54:21Z</dcterms:modified>
  <cp:category/>
  <cp:version/>
  <cp:contentType/>
  <cp:contentStatus/>
</cp:coreProperties>
</file>