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90" activeTab="0"/>
  </bookViews>
  <sheets>
    <sheet name="102年第4季" sheetId="1" r:id="rId1"/>
    <sheet name="Sheet1" sheetId="2" r:id="rId2"/>
  </sheets>
  <definedNames>
    <definedName name="_xlnm.Print_Area" localSheetId="0">'102年第4季'!$A$1:$I$122</definedName>
  </definedNames>
  <calcPr fullCalcOnLoad="1"/>
</workbook>
</file>

<file path=xl/sharedStrings.xml><?xml version="1.0" encoding="utf-8"?>
<sst xmlns="http://schemas.openxmlformats.org/spreadsheetml/2006/main" count="109" uniqueCount="107">
  <si>
    <t>金門縣政府</t>
  </si>
  <si>
    <t>公益彩券盈餘分配辦理社會福利及慈善事業情形季報表</t>
  </si>
  <si>
    <t>福利類別及項目</t>
  </si>
  <si>
    <t>本季執行數</t>
  </si>
  <si>
    <t xml:space="preserve">    </t>
  </si>
  <si>
    <t>機關主管</t>
  </si>
  <si>
    <t>簽　　章：</t>
  </si>
  <si>
    <t xml:space="preserve">六、公益彩券盈餘分配之執行數：                              </t>
  </si>
  <si>
    <t xml:space="preserve">    單位：新台幣元</t>
  </si>
  <si>
    <t>本年度       預算數</t>
  </si>
  <si>
    <t xml:space="preserve">  6.補助早期療育交通費、醫療費用及兒少福利相關補助</t>
  </si>
  <si>
    <t xml:space="preserve">  8.其他</t>
  </si>
  <si>
    <t>二、婦女福利</t>
  </si>
  <si>
    <t>三、老人福利</t>
  </si>
  <si>
    <t xml:space="preserve"> 小計</t>
  </si>
  <si>
    <t xml:space="preserve"> 1.委託辦理身心障礙者輔具資源中心</t>
  </si>
  <si>
    <t xml:space="preserve"> 4.委託辦理身心障礙福利專業人員訓練</t>
  </si>
  <si>
    <t xml:space="preserve"> 6.身心障礙者紙尿褲費用</t>
  </si>
  <si>
    <t>七、本年度1月起至本季截止公益彩券盈餘分配剩餘情形：</t>
  </si>
  <si>
    <t>業務單位          主管簽章：</t>
  </si>
  <si>
    <t xml:space="preserve">    聯絡電話：(082)371253          　　　　   主管簽章：</t>
  </si>
  <si>
    <t xml:space="preserve">   會計單位　　　　　　　　　　　　　　　　　　　　</t>
  </si>
  <si>
    <t xml:space="preserve">   主管簽章：　　　　　　　　　　　　　　　　　　　</t>
  </si>
  <si>
    <t>一、本年度公益彩券盈餘分配管理方式：■基金管理□收支並列□其他：</t>
  </si>
  <si>
    <t>三、以前年度剩餘款處理情形：</t>
  </si>
  <si>
    <t xml:space="preserve">  (一)截至去年度12月底止，公益彩券盈餘分配待運用數為(a)123,891,393元。</t>
  </si>
  <si>
    <t xml:space="preserve">  (二)處理情形：納入102年度運用。</t>
  </si>
  <si>
    <t>五、公益彩券盈餘分配預算編列情形：</t>
  </si>
  <si>
    <t xml:space="preserve">  (二)歲出預算原編：193,185,000元，追加減　0　元，合計193,185,000元。</t>
  </si>
  <si>
    <t>彩券分配數入帳統計表</t>
  </si>
  <si>
    <t>名稱</t>
  </si>
  <si>
    <t>一月</t>
  </si>
  <si>
    <t>二月</t>
  </si>
  <si>
    <t>三月</t>
  </si>
  <si>
    <t>公益彩券</t>
  </si>
  <si>
    <t>運動彩券</t>
  </si>
  <si>
    <t>合計</t>
  </si>
  <si>
    <t xml:space="preserve">  2.委託辦理兒少各項研習、休閒娛樂活動及法令宣導</t>
  </si>
  <si>
    <t xml:space="preserve">  3.委託辦理早期療育中心相關業務</t>
  </si>
  <si>
    <t xml:space="preserve">  4.安置兒童及少年自立生活方案</t>
  </si>
  <si>
    <t xml:space="preserve">  5.高風險家庭暨兒少保護個案家務指導員到宅服務計畫</t>
  </si>
  <si>
    <t xml:space="preserve">  7.補助辦理兒少福利服務計畫方案及兒少福利機構設施設備及活動等相關費用</t>
  </si>
  <si>
    <t xml:space="preserve">  1.辦理兒少福利相關業務宣導</t>
  </si>
  <si>
    <t xml:space="preserve">  2.委託辦理婦女福利服務中心業務</t>
  </si>
  <si>
    <t>　6.補助社會福利團體辦理婦女福利服務</t>
  </si>
  <si>
    <t xml:space="preserve">  7.其他</t>
  </si>
  <si>
    <t>　5.辦理三節（婦女節、母親節及父親節）表揚活動</t>
  </si>
  <si>
    <t xml:space="preserve"> 1.委託辦理長青學苑</t>
  </si>
  <si>
    <t xml:space="preserve"> 2.居家服務員赴台觀摩及專業訓練</t>
  </si>
  <si>
    <t xml:space="preserve">  3.日間照顧服務</t>
  </si>
  <si>
    <t xml:space="preserve">  4.老人救援連線系統</t>
  </si>
  <si>
    <t xml:space="preserve">  5.老人居家員服務費、勞健保及離退金</t>
  </si>
  <si>
    <t xml:space="preserve">  6.獨居及失能老人送餐服務</t>
  </si>
  <si>
    <t xml:space="preserve">  7.失能老人輔具購買租借及居家無障礙環境、住宅改善</t>
  </si>
  <si>
    <t xml:space="preserve">  8.老人假牙補助</t>
  </si>
  <si>
    <t xml:space="preserve"> 9.老人搭乘捷運補助</t>
  </si>
  <si>
    <t xml:space="preserve"> 10.愛心手鍊補助</t>
  </si>
  <si>
    <t xml:space="preserve"> 11.補助縣民免費搭乘公車及交通船</t>
  </si>
  <si>
    <t xml:space="preserve"> 12.補助社區附設老人俱樂部有線電視收視費</t>
  </si>
  <si>
    <t xml:space="preserve"> 13.補助社區關懷據點業務費</t>
  </si>
  <si>
    <t xml:space="preserve"> 14.補助社會團體、社區辦老人休閒、研習、保健座談、老人團體方案活動</t>
  </si>
  <si>
    <t xml:space="preserve">  15.老人福利機構重大設施設備維護補助</t>
  </si>
  <si>
    <t xml:space="preserve">  16.其他</t>
  </si>
  <si>
    <t xml:space="preserve"> 2.委託辦理身心障礙者臨時及短期照顧服務</t>
  </si>
  <si>
    <t xml:space="preserve"> 3.委託辦理身心障礙福利服務中心</t>
  </si>
  <si>
    <t xml:space="preserve"> 5.辦理身心障礙者居家服務、個人助理、手語翻譯員相關服務費</t>
  </si>
  <si>
    <t xml:space="preserve"> 7.精神病患膳食費補助</t>
  </si>
  <si>
    <t xml:space="preserve"> 8.身心障礙家屬赴台探視交通費補助</t>
  </si>
  <si>
    <t xml:space="preserve"> 9.身心障礙者搭乘捷運補助</t>
  </si>
  <si>
    <t xml:space="preserve"> 10.身心障礙者送餐服務</t>
  </si>
  <si>
    <t xml:space="preserve"> 11.身心障礙者購屋貸款利息補助、停車位貸款利息補貼或承租停車位補助</t>
  </si>
  <si>
    <t xml:space="preserve"> 12.補助重度以上中低收入身心障礙者裝設有限電視</t>
  </si>
  <si>
    <t xml:space="preserve"> 13.補助身心障礙福利機構水電費及設備維護費、教養服務費</t>
  </si>
  <si>
    <t xml:space="preserve"> 14.補助身心障礙機構團體設施設備及相關訓練研習及活動</t>
  </si>
  <si>
    <t xml:space="preserve"> 15.其他</t>
  </si>
  <si>
    <t>四、身心障礙者福利</t>
  </si>
  <si>
    <t xml:space="preserve">  1.辦理本縣縣民遭受意外傷害濟助</t>
  </si>
  <si>
    <t xml:space="preserve">  2.辦理本縣縣民非意外致死亡身心障礙濟助</t>
  </si>
  <si>
    <t xml:space="preserve">  3.弱勢家庭新生代希望工程—暑期工讀導航計畫</t>
  </si>
  <si>
    <t xml:space="preserve">  4.補助低收入戶裝設有限電視</t>
  </si>
  <si>
    <t xml:space="preserve">  5.補助本縣弱勢族群交通費</t>
  </si>
  <si>
    <t xml:space="preserve">  6.補助低收入戶就學子女家戶購置電腦</t>
  </si>
  <si>
    <t>五、社會救助</t>
  </si>
  <si>
    <t>承辦人簽章：</t>
  </si>
  <si>
    <t xml:space="preserve">  (一)歲入預算原編：90,932,000元，追加減　0　元，合計90,932,000元。</t>
  </si>
  <si>
    <t xml:space="preserve">中華民國102年10月份至12月份（102年度第4季）  </t>
  </si>
  <si>
    <t>二、本年度第4季，彩券盈餘分配數為 37,804,710元。</t>
  </si>
  <si>
    <t>四、本年度1月起至本季截止，累計公益彩券盈餘分配數為(b) 156,723,095元。</t>
  </si>
  <si>
    <t>本年度1月至6月截止累計執行數</t>
  </si>
  <si>
    <t>本年度1月至9月截止累計執行數</t>
  </si>
  <si>
    <t>本年度1月至12月截止累計執行數</t>
  </si>
  <si>
    <t xml:space="preserve">  (一)本年度1月起至本季截止，累計公益彩券盈餘分配待運用數                        </t>
  </si>
  <si>
    <t xml:space="preserve">填表日期：103年1月13日                                                                                                    </t>
  </si>
  <si>
    <t>(d)=(a)+(b)-(c)=128,921,336元。</t>
  </si>
  <si>
    <t xml:space="preserve"> - </t>
  </si>
  <si>
    <t>一、兒童及少年福利</t>
  </si>
  <si>
    <r>
      <t>本年度</t>
    </r>
    <r>
      <rPr>
        <sz val="14"/>
        <color indexed="8"/>
        <rFont val="Times New Roman"/>
        <family val="1"/>
      </rPr>
      <t>1</t>
    </r>
    <r>
      <rPr>
        <sz val="14"/>
        <color indexed="8"/>
        <rFont val="標楷體"/>
        <family val="4"/>
      </rPr>
      <t>月至6月截止累計執行數</t>
    </r>
  </si>
  <si>
    <r>
      <t>本年度</t>
    </r>
    <r>
      <rPr>
        <sz val="14"/>
        <color indexed="8"/>
        <rFont val="Times New Roman"/>
        <family val="1"/>
      </rPr>
      <t>1</t>
    </r>
    <r>
      <rPr>
        <sz val="14"/>
        <color indexed="8"/>
        <rFont val="標楷體"/>
        <family val="4"/>
      </rPr>
      <t>月至</t>
    </r>
    <r>
      <rPr>
        <sz val="14"/>
        <color indexed="8"/>
        <rFont val="Times New Roman"/>
        <family val="1"/>
      </rPr>
      <t>3</t>
    </r>
    <r>
      <rPr>
        <sz val="14"/>
        <color indexed="8"/>
        <rFont val="標楷體"/>
        <family val="4"/>
      </rPr>
      <t>月截止累計執行數</t>
    </r>
  </si>
  <si>
    <r>
      <t>備</t>
    </r>
    <r>
      <rPr>
        <sz val="14"/>
        <color indexed="8"/>
        <rFont val="Times New Roman"/>
        <family val="1"/>
      </rPr>
      <t xml:space="preserve"> </t>
    </r>
    <r>
      <rPr>
        <sz val="14"/>
        <color indexed="8"/>
        <rFont val="標楷體"/>
        <family val="4"/>
      </rPr>
      <t>註</t>
    </r>
  </si>
  <si>
    <r>
      <t xml:space="preserve">  </t>
    </r>
    <r>
      <rPr>
        <b/>
        <sz val="12"/>
        <color indexed="8"/>
        <rFont val="標楷體"/>
        <family val="4"/>
      </rPr>
      <t>小計</t>
    </r>
  </si>
  <si>
    <r>
      <t>　</t>
    </r>
    <r>
      <rPr>
        <sz val="12"/>
        <color indexed="8"/>
        <rFont val="Times New Roman"/>
        <family val="1"/>
      </rPr>
      <t>1.</t>
    </r>
    <r>
      <rPr>
        <sz val="12"/>
        <color indexed="8"/>
        <rFont val="標楷體"/>
        <family val="4"/>
      </rPr>
      <t>委託辦理婦女各項研習、休閒育樂及親職教育等福利服務業務</t>
    </r>
  </si>
  <si>
    <r>
      <t>　</t>
    </r>
    <r>
      <rPr>
        <sz val="12"/>
        <color indexed="8"/>
        <rFont val="Times New Roman"/>
        <family val="1"/>
      </rPr>
      <t>3.</t>
    </r>
    <r>
      <rPr>
        <sz val="12"/>
        <color indexed="8"/>
        <rFont val="標楷體"/>
        <family val="4"/>
      </rPr>
      <t>各項婦女活動、研習及宣導</t>
    </r>
  </si>
  <si>
    <r>
      <t>　</t>
    </r>
    <r>
      <rPr>
        <sz val="12"/>
        <color indexed="8"/>
        <rFont val="Times New Roman"/>
        <family val="1"/>
      </rPr>
      <t>4.</t>
    </r>
    <r>
      <rPr>
        <sz val="12"/>
        <color indexed="8"/>
        <rFont val="標楷體"/>
        <family val="4"/>
      </rPr>
      <t>補助不幸婦女個案緊急安置醫療處遇等相關費用</t>
    </r>
  </si>
  <si>
    <r>
      <t xml:space="preserve">  </t>
    </r>
    <r>
      <rPr>
        <b/>
        <sz val="12"/>
        <color indexed="8"/>
        <rFont val="標楷體"/>
        <family val="4"/>
      </rPr>
      <t>小計</t>
    </r>
  </si>
  <si>
    <r>
      <t>合</t>
    </r>
    <r>
      <rPr>
        <b/>
        <sz val="12"/>
        <color indexed="8"/>
        <rFont val="Times New Roman"/>
        <family val="1"/>
      </rPr>
      <t xml:space="preserve">        </t>
    </r>
    <r>
      <rPr>
        <b/>
        <sz val="12"/>
        <color indexed="8"/>
        <rFont val="標楷體"/>
        <family val="4"/>
      </rPr>
      <t>計</t>
    </r>
  </si>
  <si>
    <t xml:space="preserve">  (二)執行率低落之原因：身心障礙、兒少及社會救助申請補助個案較預期少，以致影響執</t>
  </si>
  <si>
    <t xml:space="preserve">                        行成效。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</si>
</sst>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
    <numFmt numFmtId="178" formatCode="#,##0;[Red]#,##0"/>
    <numFmt numFmtId="179" formatCode="&quot;Yes&quot;;&quot;Yes&quot;;&quot;No&quot;"/>
    <numFmt numFmtId="180" formatCode="&quot;True&quot;;&quot;True&quot;;&quot;False&quot;"/>
    <numFmt numFmtId="181" formatCode="&quot;On&quot;;&quot;On&quot;;&quot;Off&quot;"/>
    <numFmt numFmtId="182" formatCode="#,##0.00_);[Red]\(#,##0.00\)"/>
    <numFmt numFmtId="183" formatCode="0.00_ "/>
    <numFmt numFmtId="184" formatCode="#,##0.00_ "/>
    <numFmt numFmtId="185" formatCode="0;[Red]0"/>
  </numFmts>
  <fonts count="45">
    <font>
      <sz val="12"/>
      <name val="新細明體"/>
      <family val="1"/>
    </font>
    <font>
      <u val="single"/>
      <sz val="12"/>
      <color indexed="36"/>
      <name val="新細明體"/>
      <family val="1"/>
    </font>
    <font>
      <u val="single"/>
      <sz val="12"/>
      <color indexed="12"/>
      <name val="新細明體"/>
      <family val="1"/>
    </font>
    <font>
      <sz val="9"/>
      <name val="新細明體"/>
      <family val="1"/>
    </font>
    <font>
      <sz val="12"/>
      <color indexed="8"/>
      <name val="標楷體"/>
      <family val="4"/>
    </font>
    <font>
      <sz val="12"/>
      <color indexed="8"/>
      <name val="新細明體"/>
      <family val="1"/>
    </font>
    <font>
      <b/>
      <sz val="12"/>
      <color indexed="8"/>
      <name val="新細明體"/>
      <family val="1"/>
    </font>
    <font>
      <sz val="12"/>
      <color indexed="10"/>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6"/>
      <name val="標楷體"/>
      <family val="4"/>
    </font>
    <font>
      <sz val="16"/>
      <color indexed="10"/>
      <name val="標楷體"/>
      <family val="4"/>
    </font>
    <font>
      <sz val="14"/>
      <color indexed="8"/>
      <name val="標楷體"/>
      <family val="4"/>
    </font>
    <font>
      <sz val="14"/>
      <color indexed="8"/>
      <name val="Times New Roman"/>
      <family val="1"/>
    </font>
    <font>
      <b/>
      <sz val="12"/>
      <color indexed="8"/>
      <name val="Times New Roman"/>
      <family val="1"/>
    </font>
    <font>
      <b/>
      <sz val="12"/>
      <color indexed="8"/>
      <name val="標楷體"/>
      <family val="4"/>
    </font>
    <font>
      <sz val="12"/>
      <color indexed="8"/>
      <name val="Times New Roman"/>
      <family val="1"/>
    </font>
    <font>
      <sz val="14"/>
      <color indexed="10"/>
      <name val="標楷體"/>
      <family val="4"/>
    </font>
    <font>
      <u val="single"/>
      <sz val="16"/>
      <color indexed="8"/>
      <name val="標楷體"/>
      <family val="4"/>
    </font>
    <font>
      <b/>
      <sz val="18"/>
      <color indexed="8"/>
      <name val="標楷體"/>
      <family val="4"/>
    </font>
    <font>
      <sz val="13"/>
      <color indexed="8"/>
      <name val="標楷體"/>
      <family val="4"/>
    </font>
    <font>
      <sz val="12"/>
      <color rgb="FFFF0000"/>
      <name val="新細明體"/>
      <family val="1"/>
    </font>
    <font>
      <sz val="12"/>
      <color theme="1"/>
      <name val="新細明體"/>
      <family val="1"/>
    </font>
    <font>
      <sz val="12"/>
      <color theme="1"/>
      <name val="標楷體"/>
      <family val="4"/>
    </font>
    <font>
      <sz val="13"/>
      <color theme="1"/>
      <name val="標楷體"/>
      <family val="4"/>
    </font>
    <font>
      <b/>
      <sz val="12"/>
      <color theme="1"/>
      <name val="新細明體"/>
      <family val="1"/>
    </font>
    <font>
      <b/>
      <sz val="12"/>
      <color theme="1"/>
      <name val="Times New Roman"/>
      <family val="1"/>
    </font>
    <font>
      <b/>
      <sz val="12"/>
      <color theme="1"/>
      <name val="標楷體"/>
      <family val="4"/>
    </font>
    <font>
      <sz val="14"/>
      <color theme="1"/>
      <name val="標楷體"/>
      <family val="4"/>
    </font>
    <font>
      <sz val="12"/>
      <color theme="1"/>
      <name val="Times New Roman"/>
      <family val="1"/>
    </font>
    <font>
      <u val="single"/>
      <sz val="16"/>
      <color theme="1"/>
      <name val="標楷體"/>
      <family val="4"/>
    </font>
    <font>
      <b/>
      <sz val="18"/>
      <color theme="1"/>
      <name val="標楷體"/>
      <family val="4"/>
    </font>
    <font>
      <sz val="14"/>
      <color rgb="FFFF0000"/>
      <name val="標楷體"/>
      <family val="4"/>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9" fillId="16" borderId="0" applyNumberFormat="0" applyBorder="0" applyAlignment="0" applyProtection="0"/>
    <xf numFmtId="0" fontId="6" fillId="0" borderId="1"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3"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7" borderId="2" applyNumberFormat="0" applyAlignment="0" applyProtection="0"/>
    <xf numFmtId="0" fontId="19" fillId="17" borderId="8" applyNumberFormat="0" applyAlignment="0" applyProtection="0"/>
    <xf numFmtId="0" fontId="20" fillId="23" borderId="9" applyNumberFormat="0" applyAlignment="0" applyProtection="0"/>
    <xf numFmtId="0" fontId="21" fillId="3" borderId="0" applyNumberFormat="0" applyBorder="0" applyAlignment="0" applyProtection="0"/>
    <xf numFmtId="0" fontId="7" fillId="0" borderId="0" applyNumberFormat="0" applyFill="0" applyBorder="0" applyAlignment="0" applyProtection="0"/>
  </cellStyleXfs>
  <cellXfs count="92">
    <xf numFmtId="0" fontId="0" fillId="0" borderId="0" xfId="0" applyAlignment="1">
      <alignment vertical="center"/>
    </xf>
    <xf numFmtId="0" fontId="5"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left" vertical="center" indent="2"/>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5" fillId="0" borderId="0" xfId="0" applyFont="1" applyFill="1" applyAlignment="1">
      <alignment vertical="center"/>
    </xf>
    <xf numFmtId="41" fontId="4" fillId="0" borderId="0" xfId="0" applyNumberFormat="1" applyFont="1" applyFill="1" applyBorder="1" applyAlignment="1">
      <alignment horizontal="right" vertical="center" wrapText="1"/>
    </xf>
    <xf numFmtId="41" fontId="5" fillId="0" borderId="0" xfId="0" applyNumberFormat="1" applyFont="1" applyBorder="1" applyAlignment="1">
      <alignment vertical="center"/>
    </xf>
    <xf numFmtId="41" fontId="4" fillId="0" borderId="10" xfId="0" applyNumberFormat="1" applyFont="1" applyFill="1" applyBorder="1" applyAlignment="1">
      <alignment horizontal="right" vertical="center" wrapText="1"/>
    </xf>
    <xf numFmtId="0" fontId="22" fillId="0" borderId="0" xfId="0" applyFont="1" applyAlignment="1">
      <alignment vertical="center"/>
    </xf>
    <xf numFmtId="0" fontId="22" fillId="0" borderId="11" xfId="0" applyFont="1" applyBorder="1" applyAlignment="1">
      <alignment vertical="center"/>
    </xf>
    <xf numFmtId="0" fontId="22" fillId="0" borderId="11" xfId="0" applyFont="1" applyBorder="1" applyAlignment="1">
      <alignment horizontal="center" vertical="center"/>
    </xf>
    <xf numFmtId="3" fontId="22" fillId="0" borderId="11" xfId="0" applyNumberFormat="1" applyFont="1" applyBorder="1" applyAlignment="1">
      <alignment vertical="center"/>
    </xf>
    <xf numFmtId="0" fontId="0" fillId="0" borderId="11" xfId="0" applyBorder="1" applyAlignment="1">
      <alignment vertical="center"/>
    </xf>
    <xf numFmtId="3" fontId="23" fillId="0" borderId="11" xfId="0" applyNumberFormat="1" applyFont="1" applyBorder="1" applyAlignment="1">
      <alignment vertical="center"/>
    </xf>
    <xf numFmtId="0" fontId="4" fillId="0" borderId="0" xfId="0" applyFont="1" applyBorder="1" applyAlignment="1">
      <alignment horizontal="left" vertical="center" wrapText="1"/>
    </xf>
    <xf numFmtId="0" fontId="33" fillId="0" borderId="0" xfId="0" applyFont="1" applyAlignment="1">
      <alignment vertical="center"/>
    </xf>
    <xf numFmtId="41" fontId="34" fillId="24" borderId="11" xfId="0" applyNumberFormat="1" applyFont="1" applyFill="1" applyBorder="1" applyAlignment="1">
      <alignment horizontal="right" vertical="center" wrapText="1"/>
    </xf>
    <xf numFmtId="41" fontId="5" fillId="0" borderId="0" xfId="0" applyNumberFormat="1" applyFont="1" applyAlignment="1">
      <alignment vertical="center"/>
    </xf>
    <xf numFmtId="41" fontId="34" fillId="25" borderId="11" xfId="0" applyNumberFormat="1" applyFont="1" applyFill="1" applyBorder="1" applyAlignment="1">
      <alignment horizontal="right" vertical="center" wrapText="1"/>
    </xf>
    <xf numFmtId="41" fontId="34" fillId="24" borderId="11" xfId="0" applyNumberFormat="1" applyFont="1" applyFill="1" applyBorder="1" applyAlignment="1">
      <alignment vertical="center"/>
    </xf>
    <xf numFmtId="41" fontId="35" fillId="25" borderId="11" xfId="0" applyNumberFormat="1" applyFont="1" applyFill="1" applyBorder="1" applyAlignment="1">
      <alignment horizontal="right" vertical="center" wrapText="1"/>
    </xf>
    <xf numFmtId="41" fontId="35" fillId="25" borderId="11" xfId="0" applyNumberFormat="1" applyFont="1" applyFill="1" applyBorder="1" applyAlignment="1">
      <alignment vertical="center"/>
    </xf>
    <xf numFmtId="0" fontId="36" fillId="0" borderId="0" xfId="0" applyFont="1" applyBorder="1" applyAlignment="1">
      <alignment horizontal="left" vertical="center"/>
    </xf>
    <xf numFmtId="0" fontId="36" fillId="0" borderId="0" xfId="0" applyFont="1" applyBorder="1" applyAlignment="1">
      <alignment vertical="center"/>
    </xf>
    <xf numFmtId="0" fontId="35" fillId="0" borderId="11" xfId="0" applyFont="1" applyBorder="1" applyAlignment="1">
      <alignment horizontal="justify" vertical="top" wrapText="1"/>
    </xf>
    <xf numFmtId="176" fontId="37" fillId="0" borderId="11" xfId="0" applyNumberFormat="1" applyFont="1" applyFill="1" applyBorder="1" applyAlignment="1">
      <alignment vertical="center"/>
    </xf>
    <xf numFmtId="41" fontId="34" fillId="24" borderId="11" xfId="34" applyNumberFormat="1" applyFont="1" applyFill="1" applyBorder="1" applyAlignment="1">
      <alignment horizontal="right" vertical="center"/>
    </xf>
    <xf numFmtId="41" fontId="34" fillId="0" borderId="11" xfId="34" applyNumberFormat="1" applyFont="1" applyFill="1" applyBorder="1" applyAlignment="1">
      <alignment horizontal="right" vertical="center"/>
    </xf>
    <xf numFmtId="10" fontId="34" fillId="0" borderId="11" xfId="34" applyNumberFormat="1" applyFont="1" applyBorder="1" applyAlignment="1">
      <alignment vertical="center"/>
    </xf>
    <xf numFmtId="0" fontId="35" fillId="0" borderId="11" xfId="0" applyFont="1" applyFill="1" applyBorder="1" applyAlignment="1">
      <alignment horizontal="justify" vertical="top" wrapText="1"/>
    </xf>
    <xf numFmtId="41" fontId="34" fillId="0" borderId="11" xfId="34" applyFont="1" applyFill="1" applyBorder="1" applyAlignment="1">
      <alignment vertical="center"/>
    </xf>
    <xf numFmtId="41" fontId="34" fillId="25" borderId="11" xfId="34" applyNumberFormat="1" applyFont="1" applyFill="1" applyBorder="1" applyAlignment="1">
      <alignment horizontal="right" vertical="center"/>
    </xf>
    <xf numFmtId="177" fontId="34" fillId="25" borderId="11" xfId="34" applyNumberFormat="1" applyFont="1" applyFill="1" applyBorder="1" applyAlignment="1">
      <alignment horizontal="right" vertical="center"/>
    </xf>
    <xf numFmtId="177" fontId="34" fillId="0" borderId="11" xfId="34" applyNumberFormat="1" applyFont="1" applyFill="1" applyBorder="1" applyAlignment="1">
      <alignment horizontal="right" vertical="center"/>
    </xf>
    <xf numFmtId="41" fontId="34" fillId="25" borderId="11" xfId="34" applyFont="1" applyFill="1" applyBorder="1" applyAlignment="1">
      <alignment vertical="center"/>
    </xf>
    <xf numFmtId="0" fontId="38" fillId="0" borderId="11" xfId="0" applyFont="1" applyBorder="1" applyAlignment="1">
      <alignment horizontal="justify" vertical="center" wrapText="1"/>
    </xf>
    <xf numFmtId="41" fontId="37" fillId="25" borderId="11" xfId="34" applyFont="1" applyFill="1" applyBorder="1" applyAlignment="1">
      <alignment vertical="center"/>
    </xf>
    <xf numFmtId="41" fontId="34" fillId="25" borderId="11" xfId="0" applyNumberFormat="1" applyFont="1" applyFill="1" applyBorder="1" applyAlignment="1">
      <alignment vertical="center"/>
    </xf>
    <xf numFmtId="41" fontId="34" fillId="0" borderId="11" xfId="0" applyNumberFormat="1" applyFont="1" applyFill="1" applyBorder="1" applyAlignment="1">
      <alignment vertical="center"/>
    </xf>
    <xf numFmtId="0" fontId="35" fillId="0" borderId="11" xfId="0" applyFont="1" applyBorder="1" applyAlignment="1">
      <alignment horizontal="justify" vertical="center" wrapText="1"/>
    </xf>
    <xf numFmtId="176" fontId="34" fillId="0" borderId="11" xfId="0" applyNumberFormat="1" applyFont="1" applyBorder="1" applyAlignment="1">
      <alignment vertical="center"/>
    </xf>
    <xf numFmtId="41" fontId="34" fillId="0" borderId="11" xfId="0" applyNumberFormat="1" applyFont="1" applyFill="1" applyBorder="1" applyAlignment="1">
      <alignment horizontal="right" vertical="center" wrapText="1"/>
    </xf>
    <xf numFmtId="176" fontId="34" fillId="0" borderId="11" xfId="0" applyNumberFormat="1" applyFont="1" applyFill="1" applyBorder="1" applyAlignment="1">
      <alignment vertical="center"/>
    </xf>
    <xf numFmtId="0" fontId="38" fillId="0" borderId="11" xfId="0" applyFont="1" applyBorder="1" applyAlignment="1">
      <alignment horizontal="justify" vertical="top" wrapText="1"/>
    </xf>
    <xf numFmtId="41" fontId="37" fillId="0" borderId="11" xfId="34" applyFont="1" applyFill="1" applyBorder="1" applyAlignment="1">
      <alignment vertical="center"/>
    </xf>
    <xf numFmtId="0" fontId="35" fillId="0" borderId="11" xfId="0" applyFont="1" applyFill="1" applyBorder="1" applyAlignment="1">
      <alignment horizontal="left" vertical="top" wrapText="1"/>
    </xf>
    <xf numFmtId="41" fontId="35" fillId="0" borderId="11" xfId="0" applyNumberFormat="1" applyFont="1" applyFill="1" applyBorder="1" applyAlignment="1">
      <alignment horizontal="left" vertical="top" wrapText="1"/>
    </xf>
    <xf numFmtId="41" fontId="34" fillId="0" borderId="11" xfId="0" applyNumberFormat="1" applyFont="1" applyFill="1" applyBorder="1" applyAlignment="1">
      <alignment vertical="center"/>
    </xf>
    <xf numFmtId="41" fontId="34" fillId="25" borderId="11" xfId="0" applyNumberFormat="1" applyFont="1" applyFill="1" applyBorder="1" applyAlignment="1">
      <alignment vertical="center"/>
    </xf>
    <xf numFmtId="41" fontId="35" fillId="0" borderId="11" xfId="0" applyNumberFormat="1" applyFont="1" applyFill="1" applyBorder="1" applyAlignment="1">
      <alignment horizontal="right" vertical="center" wrapText="1"/>
    </xf>
    <xf numFmtId="41" fontId="35" fillId="0" borderId="11" xfId="0" applyNumberFormat="1" applyFont="1" applyFill="1" applyBorder="1" applyAlignment="1">
      <alignment vertical="top" wrapText="1"/>
    </xf>
    <xf numFmtId="41" fontId="35" fillId="0" borderId="11" xfId="0" applyNumberFormat="1" applyFont="1" applyFill="1" applyBorder="1" applyAlignment="1">
      <alignment vertical="center"/>
    </xf>
    <xf numFmtId="41" fontId="35" fillId="0" borderId="11" xfId="0" applyNumberFormat="1" applyFont="1" applyFill="1" applyBorder="1" applyAlignment="1">
      <alignment horizontal="left" vertical="center" wrapText="1"/>
    </xf>
    <xf numFmtId="0" fontId="39" fillId="0" borderId="11" xfId="0" applyFont="1" applyFill="1" applyBorder="1" applyAlignment="1">
      <alignment horizontal="left" vertical="center" wrapText="1"/>
    </xf>
    <xf numFmtId="176" fontId="39" fillId="0" borderId="11" xfId="0" applyNumberFormat="1" applyFont="1" applyFill="1" applyBorder="1" applyAlignment="1">
      <alignment vertical="center"/>
    </xf>
    <xf numFmtId="0" fontId="38" fillId="0" borderId="11" xfId="0" applyFont="1" applyBorder="1" applyAlignment="1">
      <alignment horizontal="left" vertical="center" wrapText="1"/>
    </xf>
    <xf numFmtId="176" fontId="37" fillId="0" borderId="11" xfId="0" applyNumberFormat="1" applyFont="1" applyBorder="1" applyAlignment="1">
      <alignment vertical="center"/>
    </xf>
    <xf numFmtId="41" fontId="35" fillId="24" borderId="11" xfId="0" applyNumberFormat="1" applyFont="1" applyFill="1" applyBorder="1" applyAlignment="1">
      <alignment horizontal="right" vertical="center"/>
    </xf>
    <xf numFmtId="41" fontId="35" fillId="0" borderId="11" xfId="0" applyNumberFormat="1" applyFont="1" applyFill="1" applyBorder="1" applyAlignment="1">
      <alignment horizontal="right" vertical="center"/>
    </xf>
    <xf numFmtId="0" fontId="35" fillId="0" borderId="11" xfId="0" applyFont="1" applyBorder="1" applyAlignment="1">
      <alignment horizontal="left" vertical="center" wrapText="1"/>
    </xf>
    <xf numFmtId="41" fontId="35" fillId="25" borderId="11" xfId="0" applyNumberFormat="1" applyFont="1" applyFill="1" applyBorder="1" applyAlignment="1">
      <alignment horizontal="right" vertical="center"/>
    </xf>
    <xf numFmtId="41" fontId="34" fillId="0" borderId="11" xfId="0" applyNumberFormat="1" applyFont="1" applyFill="1" applyBorder="1" applyAlignment="1">
      <alignment horizontal="right" vertical="center"/>
    </xf>
    <xf numFmtId="41" fontId="37" fillId="0" borderId="11" xfId="34" applyFont="1" applyBorder="1" applyAlignment="1">
      <alignment vertical="center"/>
    </xf>
    <xf numFmtId="41" fontId="34" fillId="0" borderId="11" xfId="34" applyNumberFormat="1" applyFont="1" applyBorder="1" applyAlignment="1">
      <alignment horizontal="right" vertical="center"/>
    </xf>
    <xf numFmtId="41" fontId="34" fillId="0" borderId="11" xfId="34" applyFont="1" applyBorder="1" applyAlignment="1">
      <alignment vertical="center"/>
    </xf>
    <xf numFmtId="0" fontId="39" fillId="0" borderId="11" xfId="0" applyFont="1" applyBorder="1" applyAlignment="1">
      <alignment horizontal="justify" vertical="center" wrapText="1"/>
    </xf>
    <xf numFmtId="0" fontId="36" fillId="0" borderId="0" xfId="0" applyFont="1" applyBorder="1" applyAlignment="1">
      <alignment horizontal="left" vertical="top" wrapText="1"/>
    </xf>
    <xf numFmtId="0" fontId="36" fillId="0" borderId="0" xfId="0" applyFont="1" applyBorder="1" applyAlignment="1">
      <alignment horizontal="left" vertical="center"/>
    </xf>
    <xf numFmtId="0" fontId="40" fillId="0" borderId="11" xfId="0" applyFont="1" applyBorder="1" applyAlignment="1">
      <alignment horizontal="distributed" vertical="center" wrapText="1"/>
    </xf>
    <xf numFmtId="0" fontId="40" fillId="0" borderId="11" xfId="0" applyFont="1" applyFill="1" applyBorder="1" applyAlignment="1">
      <alignment horizontal="distributed" vertical="center" wrapText="1"/>
    </xf>
    <xf numFmtId="0" fontId="34" fillId="0" borderId="11" xfId="0" applyFont="1" applyFill="1" applyBorder="1" applyAlignment="1">
      <alignment horizontal="distributed" vertical="center" wrapText="1"/>
    </xf>
    <xf numFmtId="0" fontId="36" fillId="0" borderId="0" xfId="0" applyFont="1" applyBorder="1" applyAlignment="1">
      <alignment horizontal="left"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1" fillId="0" borderId="0" xfId="0" applyFont="1" applyBorder="1" applyAlignment="1">
      <alignment vertical="center"/>
    </xf>
    <xf numFmtId="0" fontId="34" fillId="0" borderId="0" xfId="0" applyFont="1" applyBorder="1" applyAlignment="1">
      <alignment vertical="center"/>
    </xf>
    <xf numFmtId="0" fontId="4" fillId="0" borderId="0" xfId="0" applyFont="1" applyBorder="1" applyAlignment="1">
      <alignment horizontal="left" vertical="center" wrapText="1"/>
    </xf>
    <xf numFmtId="0" fontId="36" fillId="0" borderId="0" xfId="0" applyFont="1" applyBorder="1" applyAlignment="1">
      <alignment horizontal="left" vertical="top" wrapText="1"/>
    </xf>
    <xf numFmtId="0" fontId="42" fillId="0" borderId="0" xfId="0" applyFont="1" applyBorder="1" applyAlignment="1">
      <alignment horizontal="center" vertical="center"/>
    </xf>
    <xf numFmtId="0" fontId="34" fillId="0" borderId="0" xfId="0" applyFont="1" applyBorder="1" applyAlignment="1">
      <alignment horizontal="center" vertical="center"/>
    </xf>
    <xf numFmtId="0" fontId="43" fillId="0" borderId="0" xfId="0" applyFont="1" applyBorder="1" applyAlignment="1">
      <alignment horizontal="center" vertical="center"/>
    </xf>
    <xf numFmtId="0" fontId="36"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44" fillId="0" borderId="0" xfId="0" applyNumberFormat="1" applyFont="1" applyFill="1" applyBorder="1" applyAlignment="1">
      <alignment horizontal="left" vertical="top" wrapText="1"/>
    </xf>
    <xf numFmtId="0" fontId="36" fillId="0" borderId="0" xfId="0" applyNumberFormat="1" applyFont="1" applyFill="1" applyBorder="1" applyAlignment="1">
      <alignment horizontal="left" vertical="top" wrapText="1"/>
    </xf>
    <xf numFmtId="0" fontId="36" fillId="0" borderId="0" xfId="0" applyFont="1" applyBorder="1" applyAlignment="1">
      <alignment vertical="center"/>
    </xf>
    <xf numFmtId="0" fontId="36" fillId="0" borderId="0" xfId="0" applyFont="1" applyBorder="1" applyAlignment="1">
      <alignment horizontal="center"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4"/>
  </sheetPr>
  <dimension ref="A1:M97"/>
  <sheetViews>
    <sheetView tabSelected="1" zoomScalePageLayoutView="0" workbookViewId="0" topLeftCell="A1">
      <selection activeCell="A88" sqref="A88:I88"/>
    </sheetView>
  </sheetViews>
  <sheetFormatPr defaultColWidth="9.00390625" defaultRowHeight="16.5"/>
  <cols>
    <col min="1" max="1" width="35.25390625" style="1" customWidth="1"/>
    <col min="2" max="4" width="15.625" style="1" customWidth="1"/>
    <col min="5" max="8" width="15.625" style="1" hidden="1" customWidth="1"/>
    <col min="9" max="9" width="9.50390625" style="1" customWidth="1"/>
    <col min="10" max="10" width="11.875" style="1" bestFit="1" customWidth="1"/>
    <col min="11" max="11" width="15.625" style="1" customWidth="1"/>
    <col min="12" max="16384" width="9.00390625" style="1" customWidth="1"/>
  </cols>
  <sheetData>
    <row r="1" spans="1:9" ht="29.25" customHeight="1">
      <c r="A1" s="82" t="s">
        <v>0</v>
      </c>
      <c r="B1" s="83"/>
      <c r="C1" s="83"/>
      <c r="D1" s="83"/>
      <c r="E1" s="83"/>
      <c r="F1" s="83"/>
      <c r="G1" s="83"/>
      <c r="H1" s="83"/>
      <c r="I1" s="83"/>
    </row>
    <row r="2" spans="1:9" ht="34.5" customHeight="1">
      <c r="A2" s="84" t="s">
        <v>1</v>
      </c>
      <c r="B2" s="83"/>
      <c r="C2" s="83"/>
      <c r="D2" s="83"/>
      <c r="E2" s="83"/>
      <c r="F2" s="83"/>
      <c r="G2" s="83"/>
      <c r="H2" s="83"/>
      <c r="I2" s="83"/>
    </row>
    <row r="3" spans="1:9" ht="17.25">
      <c r="A3" s="71" t="s">
        <v>85</v>
      </c>
      <c r="B3" s="71"/>
      <c r="C3" s="71"/>
      <c r="D3" s="71"/>
      <c r="E3" s="71"/>
      <c r="F3" s="71"/>
      <c r="G3" s="71"/>
      <c r="H3" s="71"/>
      <c r="I3" s="71"/>
    </row>
    <row r="4" spans="1:9" ht="17.25">
      <c r="A4" s="71" t="s">
        <v>23</v>
      </c>
      <c r="B4" s="71"/>
      <c r="C4" s="71"/>
      <c r="D4" s="71"/>
      <c r="E4" s="71"/>
      <c r="F4" s="71"/>
      <c r="G4" s="71"/>
      <c r="H4" s="71"/>
      <c r="I4" s="71"/>
    </row>
    <row r="5" spans="1:9" s="19" customFormat="1" ht="17.25">
      <c r="A5" s="71" t="s">
        <v>86</v>
      </c>
      <c r="B5" s="71"/>
      <c r="C5" s="71"/>
      <c r="D5" s="71"/>
      <c r="E5" s="71"/>
      <c r="F5" s="71"/>
      <c r="G5" s="71"/>
      <c r="H5" s="71"/>
      <c r="I5" s="71"/>
    </row>
    <row r="6" spans="1:9" ht="17.25">
      <c r="A6" s="71" t="s">
        <v>24</v>
      </c>
      <c r="B6" s="71"/>
      <c r="C6" s="71"/>
      <c r="D6" s="71"/>
      <c r="E6" s="71"/>
      <c r="F6" s="71"/>
      <c r="G6" s="71"/>
      <c r="H6" s="71"/>
      <c r="I6" s="71"/>
    </row>
    <row r="7" spans="1:9" ht="17.25">
      <c r="A7" s="71" t="s">
        <v>25</v>
      </c>
      <c r="B7" s="71"/>
      <c r="C7" s="71"/>
      <c r="D7" s="71"/>
      <c r="E7" s="71"/>
      <c r="F7" s="71"/>
      <c r="G7" s="71"/>
      <c r="H7" s="71"/>
      <c r="I7" s="71"/>
    </row>
    <row r="8" spans="1:9" ht="17.25">
      <c r="A8" s="71" t="s">
        <v>26</v>
      </c>
      <c r="B8" s="71"/>
      <c r="C8" s="71"/>
      <c r="D8" s="71"/>
      <c r="E8" s="71"/>
      <c r="F8" s="71"/>
      <c r="G8" s="71"/>
      <c r="H8" s="71"/>
      <c r="I8" s="71"/>
    </row>
    <row r="9" spans="1:9" s="19" customFormat="1" ht="17.25">
      <c r="A9" s="71" t="s">
        <v>87</v>
      </c>
      <c r="B9" s="71"/>
      <c r="C9" s="71"/>
      <c r="D9" s="71"/>
      <c r="E9" s="71"/>
      <c r="F9" s="71"/>
      <c r="G9" s="71"/>
      <c r="H9" s="71"/>
      <c r="I9" s="71"/>
    </row>
    <row r="10" spans="1:9" ht="17.25">
      <c r="A10" s="71" t="s">
        <v>27</v>
      </c>
      <c r="B10" s="71"/>
      <c r="C10" s="71"/>
      <c r="D10" s="71"/>
      <c r="E10" s="71"/>
      <c r="F10" s="71"/>
      <c r="G10" s="71"/>
      <c r="H10" s="71"/>
      <c r="I10" s="71"/>
    </row>
    <row r="11" spans="1:9" ht="17.25">
      <c r="A11" s="71" t="s">
        <v>84</v>
      </c>
      <c r="B11" s="71"/>
      <c r="C11" s="71"/>
      <c r="D11" s="71"/>
      <c r="E11" s="71"/>
      <c r="F11" s="71"/>
      <c r="G11" s="71"/>
      <c r="H11" s="71"/>
      <c r="I11" s="71"/>
    </row>
    <row r="12" spans="1:9" ht="17.25">
      <c r="A12" s="71" t="s">
        <v>28</v>
      </c>
      <c r="B12" s="71"/>
      <c r="C12" s="71"/>
      <c r="D12" s="71"/>
      <c r="E12" s="71"/>
      <c r="F12" s="71"/>
      <c r="G12" s="71"/>
      <c r="H12" s="71"/>
      <c r="I12" s="71"/>
    </row>
    <row r="13" spans="1:9" ht="17.25" customHeight="1">
      <c r="A13" s="26" t="s">
        <v>7</v>
      </c>
      <c r="B13" s="27"/>
      <c r="C13" s="85" t="s">
        <v>8</v>
      </c>
      <c r="D13" s="85"/>
      <c r="E13" s="85"/>
      <c r="F13" s="85"/>
      <c r="G13" s="85"/>
      <c r="H13" s="85"/>
      <c r="I13" s="85"/>
    </row>
    <row r="14" spans="1:9" ht="27" customHeight="1">
      <c r="A14" s="72" t="s">
        <v>2</v>
      </c>
      <c r="B14" s="73" t="s">
        <v>9</v>
      </c>
      <c r="C14" s="72" t="s">
        <v>3</v>
      </c>
      <c r="D14" s="76" t="s">
        <v>90</v>
      </c>
      <c r="E14" s="72" t="s">
        <v>96</v>
      </c>
      <c r="F14" s="76" t="s">
        <v>89</v>
      </c>
      <c r="G14" s="76" t="s">
        <v>88</v>
      </c>
      <c r="H14" s="72" t="s">
        <v>97</v>
      </c>
      <c r="I14" s="72" t="s">
        <v>98</v>
      </c>
    </row>
    <row r="15" spans="1:9" ht="36.75" customHeight="1">
      <c r="A15" s="72"/>
      <c r="B15" s="74"/>
      <c r="C15" s="72"/>
      <c r="D15" s="77"/>
      <c r="E15" s="72"/>
      <c r="F15" s="77"/>
      <c r="G15" s="77"/>
      <c r="H15" s="72"/>
      <c r="I15" s="72"/>
    </row>
    <row r="16" spans="1:9" ht="19.5" customHeight="1">
      <c r="A16" s="28" t="s">
        <v>95</v>
      </c>
      <c r="B16" s="29">
        <v>11911000</v>
      </c>
      <c r="C16" s="30">
        <v>6664361</v>
      </c>
      <c r="D16" s="30">
        <v>8555438</v>
      </c>
      <c r="E16" s="31">
        <v>1407991</v>
      </c>
      <c r="F16" s="30">
        <v>1891077</v>
      </c>
      <c r="G16" s="31">
        <v>1407991</v>
      </c>
      <c r="H16" s="31">
        <v>5220</v>
      </c>
      <c r="I16" s="32">
        <f>D16/B16</f>
        <v>0.7182804130635547</v>
      </c>
    </row>
    <row r="17" spans="1:9" s="8" customFormat="1" ht="19.5" customHeight="1">
      <c r="A17" s="33" t="s">
        <v>42</v>
      </c>
      <c r="B17" s="34">
        <v>209000</v>
      </c>
      <c r="C17" s="35">
        <v>147995</v>
      </c>
      <c r="D17" s="36">
        <v>147995</v>
      </c>
      <c r="E17" s="37"/>
      <c r="F17" s="36"/>
      <c r="G17" s="37"/>
      <c r="H17" s="37"/>
      <c r="I17" s="32">
        <f aca="true" t="shared" si="0" ref="I17:I80">D17/B17</f>
        <v>0.7081100478468899</v>
      </c>
    </row>
    <row r="18" spans="1:9" s="8" customFormat="1" ht="33.75" customHeight="1">
      <c r="A18" s="33" t="s">
        <v>37</v>
      </c>
      <c r="B18" s="34">
        <v>2200000</v>
      </c>
      <c r="C18" s="35">
        <v>1820591</v>
      </c>
      <c r="D18" s="36">
        <v>1820591</v>
      </c>
      <c r="E18" s="37"/>
      <c r="F18" s="36"/>
      <c r="G18" s="37"/>
      <c r="H18" s="37"/>
      <c r="I18" s="32">
        <f t="shared" si="0"/>
        <v>0.8275413636363637</v>
      </c>
    </row>
    <row r="19" spans="1:9" s="8" customFormat="1" ht="31.5" customHeight="1">
      <c r="A19" s="33" t="s">
        <v>38</v>
      </c>
      <c r="B19" s="34">
        <v>6000000</v>
      </c>
      <c r="C19" s="38">
        <v>3981690</v>
      </c>
      <c r="D19" s="36">
        <v>5185660</v>
      </c>
      <c r="E19" s="37">
        <v>1203970</v>
      </c>
      <c r="F19" s="36">
        <v>1203970</v>
      </c>
      <c r="G19" s="37">
        <v>1203970</v>
      </c>
      <c r="H19" s="37"/>
      <c r="I19" s="32">
        <f t="shared" si="0"/>
        <v>0.8642766666666667</v>
      </c>
    </row>
    <row r="20" spans="1:9" s="8" customFormat="1" ht="19.5" customHeight="1">
      <c r="A20" s="33" t="s">
        <v>39</v>
      </c>
      <c r="B20" s="34">
        <v>200000</v>
      </c>
      <c r="C20" s="38" t="s">
        <v>94</v>
      </c>
      <c r="D20" s="36">
        <v>0</v>
      </c>
      <c r="E20" s="37"/>
      <c r="F20" s="36"/>
      <c r="G20" s="37"/>
      <c r="H20" s="37"/>
      <c r="I20" s="32">
        <f t="shared" si="0"/>
        <v>0</v>
      </c>
    </row>
    <row r="21" spans="1:9" s="8" customFormat="1" ht="32.25" customHeight="1">
      <c r="A21" s="33" t="s">
        <v>40</v>
      </c>
      <c r="B21" s="34">
        <v>150000</v>
      </c>
      <c r="C21" s="38">
        <v>21780</v>
      </c>
      <c r="D21" s="36">
        <v>59040</v>
      </c>
      <c r="E21" s="37">
        <v>22500</v>
      </c>
      <c r="F21" s="36">
        <v>37260</v>
      </c>
      <c r="G21" s="37">
        <v>22500</v>
      </c>
      <c r="H21" s="37">
        <v>5220</v>
      </c>
      <c r="I21" s="32">
        <f t="shared" si="0"/>
        <v>0.3936</v>
      </c>
    </row>
    <row r="22" spans="1:9" s="8" customFormat="1" ht="36.75" customHeight="1">
      <c r="A22" s="33" t="s">
        <v>10</v>
      </c>
      <c r="B22" s="34">
        <v>540000</v>
      </c>
      <c r="C22" s="36">
        <v>211441</v>
      </c>
      <c r="D22" s="36">
        <v>422502</v>
      </c>
      <c r="E22" s="37">
        <v>76960</v>
      </c>
      <c r="F22" s="36">
        <v>211061</v>
      </c>
      <c r="G22" s="37">
        <v>76960</v>
      </c>
      <c r="H22" s="37"/>
      <c r="I22" s="32">
        <f t="shared" si="0"/>
        <v>0.7824111111111111</v>
      </c>
    </row>
    <row r="23" spans="1:9" s="8" customFormat="1" ht="50.25" customHeight="1">
      <c r="A23" s="33" t="s">
        <v>41</v>
      </c>
      <c r="B23" s="34">
        <v>900000</v>
      </c>
      <c r="C23" s="38">
        <v>144597</v>
      </c>
      <c r="D23" s="36">
        <v>287097</v>
      </c>
      <c r="E23" s="37">
        <v>37100</v>
      </c>
      <c r="F23" s="36">
        <v>142500</v>
      </c>
      <c r="G23" s="37">
        <v>37100</v>
      </c>
      <c r="H23" s="37"/>
      <c r="I23" s="32">
        <f t="shared" si="0"/>
        <v>0.31899666666666665</v>
      </c>
    </row>
    <row r="24" spans="1:9" s="8" customFormat="1" ht="19.5" customHeight="1">
      <c r="A24" s="33" t="s">
        <v>11</v>
      </c>
      <c r="B24" s="34">
        <v>1712000</v>
      </c>
      <c r="C24" s="38">
        <v>336267</v>
      </c>
      <c r="D24" s="36">
        <v>632553</v>
      </c>
      <c r="E24" s="37">
        <v>67461</v>
      </c>
      <c r="F24" s="36">
        <v>296286</v>
      </c>
      <c r="G24" s="37">
        <v>67461</v>
      </c>
      <c r="H24" s="37"/>
      <c r="I24" s="32">
        <f t="shared" si="0"/>
        <v>0.3694818925233645</v>
      </c>
    </row>
    <row r="25" spans="1:9" ht="19.5" customHeight="1">
      <c r="A25" s="39" t="s">
        <v>99</v>
      </c>
      <c r="B25" s="29">
        <f>SUM(B17:B24)</f>
        <v>11911000</v>
      </c>
      <c r="C25" s="35">
        <f>SUM(C17:C24)</f>
        <v>6664361</v>
      </c>
      <c r="D25" s="35">
        <f>SUM(D17:D24)</f>
        <v>8555438</v>
      </c>
      <c r="E25" s="31">
        <f>E17+E18+E19+E20+E21+E22+E23+E24</f>
        <v>1407991</v>
      </c>
      <c r="F25" s="35">
        <f>SUM(F18:F24)</f>
        <v>1891077</v>
      </c>
      <c r="G25" s="31">
        <f>G17+G18+G19+G20+G21+G22+G23+G24</f>
        <v>1407991</v>
      </c>
      <c r="H25" s="31">
        <v>5220</v>
      </c>
      <c r="I25" s="32">
        <f t="shared" si="0"/>
        <v>0.7182804130635547</v>
      </c>
    </row>
    <row r="26" spans="1:9" ht="19.5" customHeight="1">
      <c r="A26" s="39"/>
      <c r="B26" s="29"/>
      <c r="C26" s="40"/>
      <c r="D26" s="41"/>
      <c r="E26" s="42"/>
      <c r="F26" s="41"/>
      <c r="G26" s="42"/>
      <c r="H26" s="42"/>
      <c r="I26" s="32"/>
    </row>
    <row r="27" spans="1:9" ht="19.5" customHeight="1">
      <c r="A27" s="43" t="s">
        <v>12</v>
      </c>
      <c r="B27" s="29">
        <v>7207000</v>
      </c>
      <c r="C27" s="30">
        <v>2660909</v>
      </c>
      <c r="D27" s="30">
        <v>6384828</v>
      </c>
      <c r="E27" s="31">
        <v>1712007</v>
      </c>
      <c r="F27" s="30">
        <v>3723919</v>
      </c>
      <c r="G27" s="31">
        <v>1712007</v>
      </c>
      <c r="H27" s="31">
        <v>505348</v>
      </c>
      <c r="I27" s="32">
        <f t="shared" si="0"/>
        <v>0.8859203552102123</v>
      </c>
    </row>
    <row r="28" spans="1:9" ht="37.5" customHeight="1">
      <c r="A28" s="43" t="s">
        <v>100</v>
      </c>
      <c r="B28" s="44">
        <v>1350000</v>
      </c>
      <c r="C28" s="22">
        <v>249583</v>
      </c>
      <c r="D28" s="22">
        <v>437263</v>
      </c>
      <c r="E28" s="45"/>
      <c r="F28" s="22">
        <v>187680</v>
      </c>
      <c r="G28" s="45"/>
      <c r="H28" s="45"/>
      <c r="I28" s="32">
        <f t="shared" si="0"/>
        <v>0.32389851851851853</v>
      </c>
    </row>
    <row r="29" spans="1:9" ht="37.5" customHeight="1">
      <c r="A29" s="43" t="s">
        <v>43</v>
      </c>
      <c r="B29" s="44">
        <v>2500000</v>
      </c>
      <c r="C29" s="22">
        <v>1268816</v>
      </c>
      <c r="D29" s="22">
        <v>2428171</v>
      </c>
      <c r="E29" s="45">
        <v>527185</v>
      </c>
      <c r="F29" s="22">
        <v>1159355</v>
      </c>
      <c r="G29" s="45">
        <v>527185</v>
      </c>
      <c r="H29" s="45"/>
      <c r="I29" s="32">
        <f t="shared" si="0"/>
        <v>0.9712684</v>
      </c>
    </row>
    <row r="30" spans="1:9" ht="19.5" customHeight="1">
      <c r="A30" s="43" t="s">
        <v>101</v>
      </c>
      <c r="B30" s="44">
        <v>336000</v>
      </c>
      <c r="C30" s="22">
        <v>152314</v>
      </c>
      <c r="D30" s="22">
        <v>196162</v>
      </c>
      <c r="E30" s="45">
        <v>43848</v>
      </c>
      <c r="F30" s="22">
        <v>43848</v>
      </c>
      <c r="G30" s="45">
        <v>43848</v>
      </c>
      <c r="H30" s="45">
        <v>7400</v>
      </c>
      <c r="I30" s="32">
        <f t="shared" si="0"/>
        <v>0.5838154761904762</v>
      </c>
    </row>
    <row r="31" spans="1:9" ht="33.75" customHeight="1">
      <c r="A31" s="43" t="s">
        <v>102</v>
      </c>
      <c r="B31" s="44">
        <v>100000</v>
      </c>
      <c r="C31" s="22"/>
      <c r="D31" s="22"/>
      <c r="E31" s="45"/>
      <c r="F31" s="22"/>
      <c r="G31" s="45"/>
      <c r="H31" s="45"/>
      <c r="I31" s="32">
        <f t="shared" si="0"/>
        <v>0</v>
      </c>
    </row>
    <row r="32" spans="1:9" ht="33.75" customHeight="1">
      <c r="A32" s="43" t="s">
        <v>46</v>
      </c>
      <c r="B32" s="44">
        <v>500000</v>
      </c>
      <c r="C32" s="22">
        <v>0</v>
      </c>
      <c r="D32" s="22">
        <v>1309245</v>
      </c>
      <c r="E32" s="45">
        <v>303645</v>
      </c>
      <c r="F32" s="22">
        <v>1309245</v>
      </c>
      <c r="G32" s="45">
        <v>303645</v>
      </c>
      <c r="H32" s="45">
        <v>36000</v>
      </c>
      <c r="I32" s="32">
        <f t="shared" si="0"/>
        <v>2.61849</v>
      </c>
    </row>
    <row r="33" spans="1:9" ht="41.25" customHeight="1">
      <c r="A33" s="43" t="s">
        <v>44</v>
      </c>
      <c r="B33" s="44">
        <v>900000</v>
      </c>
      <c r="C33" s="22">
        <v>829427</v>
      </c>
      <c r="D33" s="22">
        <v>934881</v>
      </c>
      <c r="E33" s="45">
        <v>105454</v>
      </c>
      <c r="F33" s="22">
        <v>105454</v>
      </c>
      <c r="G33" s="45">
        <v>105454</v>
      </c>
      <c r="H33" s="45">
        <v>50000</v>
      </c>
      <c r="I33" s="32">
        <f t="shared" si="0"/>
        <v>1.0387566666666668</v>
      </c>
    </row>
    <row r="34" spans="1:9" ht="19.5" customHeight="1">
      <c r="A34" s="43" t="s">
        <v>45</v>
      </c>
      <c r="B34" s="46">
        <v>1521000</v>
      </c>
      <c r="C34" s="22">
        <v>160769</v>
      </c>
      <c r="D34" s="22">
        <v>1079106</v>
      </c>
      <c r="E34" s="45">
        <v>731875</v>
      </c>
      <c r="F34" s="22">
        <v>918337</v>
      </c>
      <c r="G34" s="45">
        <v>731875</v>
      </c>
      <c r="H34" s="45">
        <v>411948</v>
      </c>
      <c r="I34" s="32">
        <f t="shared" si="0"/>
        <v>0.7094714003944773</v>
      </c>
    </row>
    <row r="35" spans="1:9" ht="19.5" customHeight="1">
      <c r="A35" s="47" t="s">
        <v>99</v>
      </c>
      <c r="B35" s="29">
        <f>SUM(B28:B34)</f>
        <v>7207000</v>
      </c>
      <c r="C35" s="35">
        <f>SUM(C28:C34)</f>
        <v>2660909</v>
      </c>
      <c r="D35" s="35">
        <f>SUM(D28:D34)</f>
        <v>6384828</v>
      </c>
      <c r="E35" s="31">
        <f>E28+E29+E30+E31+E32+E33+E34</f>
        <v>1712007</v>
      </c>
      <c r="F35" s="35">
        <f>SUM(F28:F34)</f>
        <v>3723919</v>
      </c>
      <c r="G35" s="31">
        <f>G28+G29+G30+G31+G32+G33+G34</f>
        <v>1712007</v>
      </c>
      <c r="H35" s="31">
        <v>505348</v>
      </c>
      <c r="I35" s="32">
        <f t="shared" si="0"/>
        <v>0.8859203552102123</v>
      </c>
    </row>
    <row r="36" spans="1:9" ht="19.5" customHeight="1">
      <c r="A36" s="47"/>
      <c r="B36" s="29"/>
      <c r="C36" s="40"/>
      <c r="D36" s="40"/>
      <c r="E36" s="48"/>
      <c r="F36" s="40"/>
      <c r="G36" s="48"/>
      <c r="H36" s="48"/>
      <c r="I36" s="32"/>
    </row>
    <row r="37" spans="1:9" s="8" customFormat="1" ht="19.5" customHeight="1">
      <c r="A37" s="49" t="s">
        <v>13</v>
      </c>
      <c r="B37" s="29">
        <v>80631000</v>
      </c>
      <c r="C37" s="20">
        <v>22586813</v>
      </c>
      <c r="D37" s="20">
        <v>76716132</v>
      </c>
      <c r="E37" s="45">
        <v>35767947</v>
      </c>
      <c r="F37" s="20">
        <v>54129319</v>
      </c>
      <c r="G37" s="45">
        <v>35767947</v>
      </c>
      <c r="H37" s="45">
        <v>16948596</v>
      </c>
      <c r="I37" s="32">
        <f t="shared" si="0"/>
        <v>0.9514471109126763</v>
      </c>
    </row>
    <row r="38" spans="1:9" s="8" customFormat="1" ht="19.5" customHeight="1">
      <c r="A38" s="50" t="s">
        <v>47</v>
      </c>
      <c r="B38" s="46">
        <v>200000</v>
      </c>
      <c r="C38" s="22">
        <v>100000</v>
      </c>
      <c r="D38" s="22">
        <v>171625</v>
      </c>
      <c r="E38" s="45"/>
      <c r="F38" s="22">
        <v>71625</v>
      </c>
      <c r="G38" s="45"/>
      <c r="H38" s="45"/>
      <c r="I38" s="32">
        <f t="shared" si="0"/>
        <v>0.858125</v>
      </c>
    </row>
    <row r="39" spans="1:9" s="8" customFormat="1" ht="33" customHeight="1">
      <c r="A39" s="50" t="s">
        <v>48</v>
      </c>
      <c r="B39" s="46">
        <v>350000</v>
      </c>
      <c r="C39" s="22">
        <v>247500</v>
      </c>
      <c r="D39" s="22">
        <v>247500</v>
      </c>
      <c r="E39" s="45">
        <v>0</v>
      </c>
      <c r="F39" s="22">
        <v>0</v>
      </c>
      <c r="G39" s="45">
        <v>0</v>
      </c>
      <c r="H39" s="45"/>
      <c r="I39" s="32">
        <f t="shared" si="0"/>
        <v>0.7071428571428572</v>
      </c>
    </row>
    <row r="40" spans="1:9" s="8" customFormat="1" ht="19.5" customHeight="1">
      <c r="A40" s="49" t="s">
        <v>49</v>
      </c>
      <c r="B40" s="51">
        <v>2780000</v>
      </c>
      <c r="C40" s="23">
        <v>1303734</v>
      </c>
      <c r="D40" s="23">
        <v>2577757</v>
      </c>
      <c r="E40" s="51">
        <v>671429</v>
      </c>
      <c r="F40" s="52">
        <v>1274023</v>
      </c>
      <c r="G40" s="51">
        <v>671429</v>
      </c>
      <c r="H40" s="51">
        <v>159527</v>
      </c>
      <c r="I40" s="32">
        <f t="shared" si="0"/>
        <v>0.9272507194244605</v>
      </c>
    </row>
    <row r="41" spans="1:9" s="8" customFormat="1" ht="19.5" customHeight="1">
      <c r="A41" s="49" t="s">
        <v>50</v>
      </c>
      <c r="B41" s="51">
        <v>1450000</v>
      </c>
      <c r="C41" s="24">
        <v>262860</v>
      </c>
      <c r="D41" s="24">
        <v>1028565</v>
      </c>
      <c r="E41" s="53">
        <v>503625</v>
      </c>
      <c r="F41" s="24">
        <v>765705</v>
      </c>
      <c r="G41" s="53">
        <v>503625</v>
      </c>
      <c r="H41" s="53">
        <v>257250</v>
      </c>
      <c r="I41" s="32">
        <f t="shared" si="0"/>
        <v>0.7093551724137931</v>
      </c>
    </row>
    <row r="42" spans="1:9" s="8" customFormat="1" ht="33" customHeight="1">
      <c r="A42" s="49" t="s">
        <v>51</v>
      </c>
      <c r="B42" s="51">
        <v>6236000</v>
      </c>
      <c r="C42" s="24">
        <v>3200228</v>
      </c>
      <c r="D42" s="24">
        <v>4995498</v>
      </c>
      <c r="E42" s="53">
        <v>1528181</v>
      </c>
      <c r="F42" s="24">
        <v>1795270</v>
      </c>
      <c r="G42" s="53">
        <v>1528181</v>
      </c>
      <c r="H42" s="53">
        <v>501899</v>
      </c>
      <c r="I42" s="32">
        <f t="shared" si="0"/>
        <v>0.8010740859525337</v>
      </c>
    </row>
    <row r="43" spans="1:9" s="8" customFormat="1" ht="19.5" customHeight="1">
      <c r="A43" s="49" t="s">
        <v>52</v>
      </c>
      <c r="B43" s="51">
        <v>1000000</v>
      </c>
      <c r="C43" s="24">
        <v>368070</v>
      </c>
      <c r="D43" s="24">
        <v>1505970</v>
      </c>
      <c r="E43" s="53">
        <v>754720</v>
      </c>
      <c r="F43" s="24">
        <v>1137900</v>
      </c>
      <c r="G43" s="53">
        <v>754720</v>
      </c>
      <c r="H43" s="53">
        <v>357320</v>
      </c>
      <c r="I43" s="32">
        <f t="shared" si="0"/>
        <v>1.50597</v>
      </c>
    </row>
    <row r="44" spans="1:9" s="8" customFormat="1" ht="31.5" customHeight="1">
      <c r="A44" s="49" t="s">
        <v>53</v>
      </c>
      <c r="B44" s="51">
        <v>1000000</v>
      </c>
      <c r="C44" s="24">
        <v>488709</v>
      </c>
      <c r="D44" s="24">
        <v>1309175</v>
      </c>
      <c r="E44" s="53">
        <v>467286</v>
      </c>
      <c r="F44" s="24">
        <v>820466</v>
      </c>
      <c r="G44" s="53">
        <v>467286</v>
      </c>
      <c r="H44" s="53">
        <v>278130</v>
      </c>
      <c r="I44" s="32">
        <f t="shared" si="0"/>
        <v>1.309175</v>
      </c>
    </row>
    <row r="45" spans="1:9" s="8" customFormat="1" ht="19.5" customHeight="1">
      <c r="A45" s="49" t="s">
        <v>54</v>
      </c>
      <c r="B45" s="51">
        <v>4500000</v>
      </c>
      <c r="C45" s="24">
        <v>1190650</v>
      </c>
      <c r="D45" s="24">
        <v>3489950</v>
      </c>
      <c r="E45" s="53">
        <v>1625500</v>
      </c>
      <c r="F45" s="24">
        <v>2299300</v>
      </c>
      <c r="G45" s="53">
        <v>1625500</v>
      </c>
      <c r="H45" s="53">
        <v>563000</v>
      </c>
      <c r="I45" s="32">
        <f t="shared" si="0"/>
        <v>0.7755444444444445</v>
      </c>
    </row>
    <row r="46" spans="1:9" s="8" customFormat="1" ht="19.5" customHeight="1">
      <c r="A46" s="54" t="s">
        <v>55</v>
      </c>
      <c r="B46" s="55">
        <v>500000</v>
      </c>
      <c r="C46" s="24">
        <v>296284</v>
      </c>
      <c r="D46" s="24">
        <v>807396</v>
      </c>
      <c r="E46" s="53">
        <v>313504</v>
      </c>
      <c r="F46" s="24">
        <v>511112</v>
      </c>
      <c r="G46" s="53">
        <v>313504</v>
      </c>
      <c r="H46" s="53">
        <v>121332</v>
      </c>
      <c r="I46" s="32">
        <f t="shared" si="0"/>
        <v>1.614792</v>
      </c>
    </row>
    <row r="47" spans="1:9" s="8" customFormat="1" ht="21" customHeight="1">
      <c r="A47" s="54" t="s">
        <v>56</v>
      </c>
      <c r="B47" s="55">
        <v>100000</v>
      </c>
      <c r="C47" s="24">
        <v>34500</v>
      </c>
      <c r="D47" s="24">
        <v>34500</v>
      </c>
      <c r="E47" s="53">
        <v>0</v>
      </c>
      <c r="F47" s="24"/>
      <c r="G47" s="53">
        <v>0</v>
      </c>
      <c r="H47" s="53"/>
      <c r="I47" s="32">
        <f t="shared" si="0"/>
        <v>0.345</v>
      </c>
    </row>
    <row r="48" spans="1:9" s="8" customFormat="1" ht="21" customHeight="1">
      <c r="A48" s="54" t="s">
        <v>57</v>
      </c>
      <c r="B48" s="55">
        <v>58750000</v>
      </c>
      <c r="C48" s="24">
        <v>13887170</v>
      </c>
      <c r="D48" s="24">
        <v>58344980</v>
      </c>
      <c r="E48" s="53">
        <v>29103648</v>
      </c>
      <c r="F48" s="24">
        <v>44457810</v>
      </c>
      <c r="G48" s="53">
        <v>29103648</v>
      </c>
      <c r="H48" s="53">
        <v>14504936</v>
      </c>
      <c r="I48" s="32">
        <f t="shared" si="0"/>
        <v>0.9931060425531915</v>
      </c>
    </row>
    <row r="49" spans="1:9" s="8" customFormat="1" ht="36" customHeight="1">
      <c r="A49" s="56" t="s">
        <v>58</v>
      </c>
      <c r="B49" s="55">
        <v>300000</v>
      </c>
      <c r="C49" s="24">
        <v>6800</v>
      </c>
      <c r="D49" s="24">
        <v>187225</v>
      </c>
      <c r="E49" s="53">
        <v>173500</v>
      </c>
      <c r="F49" s="24">
        <v>180425</v>
      </c>
      <c r="G49" s="53">
        <v>173500</v>
      </c>
      <c r="H49" s="53">
        <v>148480</v>
      </c>
      <c r="I49" s="32">
        <f t="shared" si="0"/>
        <v>0.6240833333333333</v>
      </c>
    </row>
    <row r="50" spans="1:9" s="8" customFormat="1" ht="22.5" customHeight="1">
      <c r="A50" s="56" t="s">
        <v>59</v>
      </c>
      <c r="B50" s="55">
        <v>384000</v>
      </c>
      <c r="C50" s="24">
        <v>379251</v>
      </c>
      <c r="D50" s="24">
        <v>379251</v>
      </c>
      <c r="E50" s="53">
        <v>0</v>
      </c>
      <c r="F50" s="24"/>
      <c r="G50" s="53">
        <v>0</v>
      </c>
      <c r="H50" s="53"/>
      <c r="I50" s="32">
        <f t="shared" si="0"/>
        <v>0.9876328125</v>
      </c>
    </row>
    <row r="51" spans="1:9" s="8" customFormat="1" ht="48" customHeight="1">
      <c r="A51" s="50" t="s">
        <v>60</v>
      </c>
      <c r="B51" s="55">
        <v>1000000</v>
      </c>
      <c r="C51" s="24">
        <v>177844</v>
      </c>
      <c r="D51" s="24">
        <v>177844</v>
      </c>
      <c r="E51" s="53">
        <v>0</v>
      </c>
      <c r="F51" s="24"/>
      <c r="G51" s="53">
        <v>0</v>
      </c>
      <c r="H51" s="53"/>
      <c r="I51" s="32">
        <f t="shared" si="0"/>
        <v>0.177844</v>
      </c>
    </row>
    <row r="52" spans="1:9" s="8" customFormat="1" ht="35.25" customHeight="1">
      <c r="A52" s="49" t="s">
        <v>61</v>
      </c>
      <c r="B52" s="55">
        <v>1000000</v>
      </c>
      <c r="C52" s="25">
        <v>551600</v>
      </c>
      <c r="D52" s="25">
        <v>551600</v>
      </c>
      <c r="E52" s="55">
        <v>0</v>
      </c>
      <c r="F52" s="25"/>
      <c r="G52" s="55">
        <v>0</v>
      </c>
      <c r="H52" s="55"/>
      <c r="I52" s="32">
        <f t="shared" si="0"/>
        <v>0.5516</v>
      </c>
    </row>
    <row r="53" spans="1:11" s="8" customFormat="1" ht="19.5" customHeight="1">
      <c r="A53" s="49" t="s">
        <v>62</v>
      </c>
      <c r="B53" s="55">
        <v>1081000</v>
      </c>
      <c r="C53" s="24">
        <v>91613</v>
      </c>
      <c r="D53" s="24">
        <v>907296</v>
      </c>
      <c r="E53" s="53">
        <v>626554</v>
      </c>
      <c r="F53" s="24">
        <v>815683</v>
      </c>
      <c r="G53" s="53">
        <v>626554</v>
      </c>
      <c r="H53" s="53">
        <v>56722</v>
      </c>
      <c r="I53" s="32">
        <f t="shared" si="0"/>
        <v>0.8393117483811285</v>
      </c>
      <c r="J53" s="11"/>
      <c r="K53" s="9"/>
    </row>
    <row r="54" spans="1:9" s="8" customFormat="1" ht="19.5" customHeight="1">
      <c r="A54" s="57" t="s">
        <v>14</v>
      </c>
      <c r="B54" s="58">
        <f>SUM(B38:B53)</f>
        <v>80631000</v>
      </c>
      <c r="C54" s="20">
        <f>SUM(C38:C53)</f>
        <v>22586813</v>
      </c>
      <c r="D54" s="20">
        <f>SUM(D38:D53)</f>
        <v>76716132</v>
      </c>
      <c r="E54" s="45">
        <f>E38+E39+E40+E41+E42+E43+E44+E45+E46+E47+E48+E49+E50+E51+E52+E53</f>
        <v>35767947</v>
      </c>
      <c r="F54" s="22">
        <f>SUM(F38:F53)</f>
        <v>54129319</v>
      </c>
      <c r="G54" s="45">
        <f>G38+G39+G40+G41+G42+G43+G44+G45+G46+G47+G48+G49+G50+G51+G52+G53</f>
        <v>35767947</v>
      </c>
      <c r="H54" s="53">
        <v>16948596</v>
      </c>
      <c r="I54" s="32">
        <f t="shared" si="0"/>
        <v>0.9514471109126763</v>
      </c>
    </row>
    <row r="55" spans="1:9" ht="19.5" customHeight="1">
      <c r="A55" s="59"/>
      <c r="B55" s="60"/>
      <c r="C55" s="40"/>
      <c r="D55" s="40"/>
      <c r="E55" s="48"/>
      <c r="F55" s="40"/>
      <c r="G55" s="48"/>
      <c r="H55" s="48"/>
      <c r="I55" s="32"/>
    </row>
    <row r="56" spans="1:9" ht="19.5" customHeight="1">
      <c r="A56" s="28" t="s">
        <v>75</v>
      </c>
      <c r="B56" s="29">
        <v>37168000</v>
      </c>
      <c r="C56" s="61">
        <v>16559632</v>
      </c>
      <c r="D56" s="61">
        <v>29422747</v>
      </c>
      <c r="E56" s="62">
        <v>5828764</v>
      </c>
      <c r="F56" s="61">
        <v>12863115</v>
      </c>
      <c r="G56" s="62">
        <v>5828764</v>
      </c>
      <c r="H56" s="62">
        <v>751943</v>
      </c>
      <c r="I56" s="32">
        <f t="shared" si="0"/>
        <v>0.7916150182953078</v>
      </c>
    </row>
    <row r="57" spans="1:9" ht="36" customHeight="1">
      <c r="A57" s="28" t="s">
        <v>15</v>
      </c>
      <c r="B57" s="46">
        <v>2300000</v>
      </c>
      <c r="C57" s="22">
        <v>1117433</v>
      </c>
      <c r="D57" s="22">
        <v>2254933</v>
      </c>
      <c r="E57" s="45">
        <v>568750</v>
      </c>
      <c r="F57" s="22">
        <v>1137500</v>
      </c>
      <c r="G57" s="45">
        <v>568750</v>
      </c>
      <c r="H57" s="45"/>
      <c r="I57" s="32">
        <f t="shared" si="0"/>
        <v>0.9804056521739131</v>
      </c>
    </row>
    <row r="58" spans="1:9" ht="36" customHeight="1">
      <c r="A58" s="28" t="s">
        <v>63</v>
      </c>
      <c r="B58" s="46">
        <v>800000</v>
      </c>
      <c r="C58" s="22">
        <v>17700</v>
      </c>
      <c r="D58" s="22">
        <v>68100</v>
      </c>
      <c r="E58" s="45">
        <v>33600</v>
      </c>
      <c r="F58" s="22">
        <v>50400</v>
      </c>
      <c r="G58" s="45">
        <v>33600</v>
      </c>
      <c r="H58" s="45">
        <v>16800</v>
      </c>
      <c r="I58" s="32">
        <f t="shared" si="0"/>
        <v>0.085125</v>
      </c>
    </row>
    <row r="59" spans="1:9" ht="17.25" customHeight="1">
      <c r="A59" s="33" t="s">
        <v>64</v>
      </c>
      <c r="B59" s="46">
        <v>2500000</v>
      </c>
      <c r="C59" s="24">
        <v>1492126</v>
      </c>
      <c r="D59" s="24">
        <v>2405374</v>
      </c>
      <c r="E59" s="53">
        <v>500000</v>
      </c>
      <c r="F59" s="24">
        <v>913248</v>
      </c>
      <c r="G59" s="53">
        <v>500000</v>
      </c>
      <c r="H59" s="53"/>
      <c r="I59" s="32">
        <f t="shared" si="0"/>
        <v>0.9621496</v>
      </c>
    </row>
    <row r="60" spans="1:9" ht="38.25" customHeight="1">
      <c r="A60" s="28" t="s">
        <v>16</v>
      </c>
      <c r="B60" s="46">
        <v>940000</v>
      </c>
      <c r="C60" s="22">
        <v>323421</v>
      </c>
      <c r="D60" s="22">
        <v>554744</v>
      </c>
      <c r="E60" s="45">
        <v>231323</v>
      </c>
      <c r="F60" s="22">
        <v>231323</v>
      </c>
      <c r="G60" s="45">
        <v>231323</v>
      </c>
      <c r="H60" s="45"/>
      <c r="I60" s="32">
        <f t="shared" si="0"/>
        <v>0.5901531914893617</v>
      </c>
    </row>
    <row r="61" spans="1:9" ht="38.25" customHeight="1">
      <c r="A61" s="28" t="s">
        <v>65</v>
      </c>
      <c r="B61" s="46">
        <v>1214000</v>
      </c>
      <c r="C61" s="22">
        <v>840000</v>
      </c>
      <c r="D61" s="22">
        <v>840000</v>
      </c>
      <c r="E61" s="45"/>
      <c r="F61" s="22"/>
      <c r="G61" s="45"/>
      <c r="H61" s="45"/>
      <c r="I61" s="32">
        <f t="shared" si="0"/>
        <v>0.6919275123558485</v>
      </c>
    </row>
    <row r="62" spans="1:13" ht="21" customHeight="1">
      <c r="A62" s="28" t="s">
        <v>17</v>
      </c>
      <c r="B62" s="46">
        <v>15000000</v>
      </c>
      <c r="C62" s="24">
        <v>7084989</v>
      </c>
      <c r="D62" s="24">
        <v>13206219</v>
      </c>
      <c r="E62" s="53">
        <v>2104475</v>
      </c>
      <c r="F62" s="24">
        <v>6121230</v>
      </c>
      <c r="G62" s="53">
        <v>2104475</v>
      </c>
      <c r="H62" s="53"/>
      <c r="I62" s="32">
        <f t="shared" si="0"/>
        <v>0.8804146</v>
      </c>
      <c r="K62" s="9"/>
      <c r="L62" s="3"/>
      <c r="M62" s="10"/>
    </row>
    <row r="63" spans="1:13" ht="22.5" customHeight="1">
      <c r="A63" s="28" t="s">
        <v>66</v>
      </c>
      <c r="B63" s="46">
        <v>1500000</v>
      </c>
      <c r="C63" s="24">
        <v>441582</v>
      </c>
      <c r="D63" s="24">
        <v>1505063</v>
      </c>
      <c r="E63" s="53">
        <v>428300</v>
      </c>
      <c r="F63" s="24">
        <v>1063481</v>
      </c>
      <c r="G63" s="53">
        <v>428300</v>
      </c>
      <c r="H63" s="53">
        <v>388475</v>
      </c>
      <c r="I63" s="32">
        <f t="shared" si="0"/>
        <v>1.0033753333333333</v>
      </c>
      <c r="K63" s="9"/>
      <c r="L63" s="9"/>
      <c r="M63" s="10"/>
    </row>
    <row r="64" spans="1:13" ht="36" customHeight="1">
      <c r="A64" s="28" t="s">
        <v>67</v>
      </c>
      <c r="B64" s="46">
        <v>200000</v>
      </c>
      <c r="C64" s="24">
        <v>23138</v>
      </c>
      <c r="D64" s="24">
        <v>110281</v>
      </c>
      <c r="E64" s="53">
        <v>87143</v>
      </c>
      <c r="F64" s="24">
        <v>87143</v>
      </c>
      <c r="G64" s="53">
        <v>87143</v>
      </c>
      <c r="H64" s="53">
        <v>23326</v>
      </c>
      <c r="I64" s="32">
        <f t="shared" si="0"/>
        <v>0.551405</v>
      </c>
      <c r="K64" s="9"/>
      <c r="L64" s="9"/>
      <c r="M64" s="10"/>
    </row>
    <row r="65" spans="1:13" ht="19.5" customHeight="1">
      <c r="A65" s="28" t="s">
        <v>68</v>
      </c>
      <c r="B65" s="46">
        <v>600000</v>
      </c>
      <c r="C65" s="24">
        <v>234216</v>
      </c>
      <c r="D65" s="24">
        <v>415266</v>
      </c>
      <c r="E65" s="53">
        <v>104229</v>
      </c>
      <c r="F65" s="24">
        <v>181050</v>
      </c>
      <c r="G65" s="53">
        <v>104229</v>
      </c>
      <c r="H65" s="53">
        <v>66333</v>
      </c>
      <c r="I65" s="32">
        <f t="shared" si="0"/>
        <v>0.69211</v>
      </c>
      <c r="K65" s="9"/>
      <c r="L65" s="9"/>
      <c r="M65" s="10"/>
    </row>
    <row r="66" spans="1:13" ht="19.5" customHeight="1">
      <c r="A66" s="63" t="s">
        <v>69</v>
      </c>
      <c r="B66" s="46">
        <v>200000</v>
      </c>
      <c r="C66" s="24">
        <v>58600</v>
      </c>
      <c r="D66" s="24">
        <v>207160</v>
      </c>
      <c r="E66" s="53">
        <v>98000</v>
      </c>
      <c r="F66" s="24">
        <v>148560</v>
      </c>
      <c r="G66" s="53">
        <v>98000</v>
      </c>
      <c r="H66" s="53">
        <v>47440</v>
      </c>
      <c r="I66" s="32">
        <f t="shared" si="0"/>
        <v>1.0358</v>
      </c>
      <c r="K66" s="9"/>
      <c r="L66" s="9"/>
      <c r="M66" s="10"/>
    </row>
    <row r="67" spans="1:13" ht="50.25" customHeight="1">
      <c r="A67" s="28" t="s">
        <v>70</v>
      </c>
      <c r="B67" s="46">
        <v>260000</v>
      </c>
      <c r="C67" s="24"/>
      <c r="D67" s="24"/>
      <c r="E67" s="53"/>
      <c r="F67" s="24"/>
      <c r="G67" s="53"/>
      <c r="H67" s="53"/>
      <c r="I67" s="32">
        <f t="shared" si="0"/>
        <v>0</v>
      </c>
      <c r="K67" s="9"/>
      <c r="L67" s="9"/>
      <c r="M67" s="10"/>
    </row>
    <row r="68" spans="1:13" ht="36" customHeight="1">
      <c r="A68" s="28" t="s">
        <v>71</v>
      </c>
      <c r="B68" s="46">
        <v>800000</v>
      </c>
      <c r="C68" s="24">
        <v>29796</v>
      </c>
      <c r="D68" s="24">
        <v>222676</v>
      </c>
      <c r="E68" s="53">
        <v>176304</v>
      </c>
      <c r="F68" s="24">
        <v>192880</v>
      </c>
      <c r="G68" s="53">
        <v>176304</v>
      </c>
      <c r="H68" s="53">
        <v>49044</v>
      </c>
      <c r="I68" s="32">
        <f t="shared" si="0"/>
        <v>0.278345</v>
      </c>
      <c r="K68" s="9"/>
      <c r="L68" s="9"/>
      <c r="M68" s="10"/>
    </row>
    <row r="69" spans="1:13" ht="37.5" customHeight="1">
      <c r="A69" s="28" t="s">
        <v>72</v>
      </c>
      <c r="B69" s="46">
        <v>6170000</v>
      </c>
      <c r="C69" s="24">
        <v>2272738</v>
      </c>
      <c r="D69" s="24">
        <v>3408186</v>
      </c>
      <c r="E69" s="53">
        <v>303829</v>
      </c>
      <c r="F69" s="24">
        <v>1135448</v>
      </c>
      <c r="G69" s="53">
        <v>303829</v>
      </c>
      <c r="H69" s="53">
        <v>160525</v>
      </c>
      <c r="I69" s="32">
        <f t="shared" si="0"/>
        <v>0.552380226904376</v>
      </c>
      <c r="K69" s="9"/>
      <c r="L69" s="9"/>
      <c r="M69" s="10"/>
    </row>
    <row r="70" spans="1:13" ht="37.5" customHeight="1">
      <c r="A70" s="28" t="s">
        <v>73</v>
      </c>
      <c r="B70" s="46">
        <v>3000000</v>
      </c>
      <c r="C70" s="24">
        <v>2293408</v>
      </c>
      <c r="D70" s="24">
        <v>2766598</v>
      </c>
      <c r="E70" s="53">
        <v>473190</v>
      </c>
      <c r="F70" s="24">
        <v>473190</v>
      </c>
      <c r="G70" s="53">
        <v>473190</v>
      </c>
      <c r="H70" s="53"/>
      <c r="I70" s="32">
        <f t="shared" si="0"/>
        <v>0.9221993333333334</v>
      </c>
      <c r="K70" s="9"/>
      <c r="L70" s="9"/>
      <c r="M70" s="10"/>
    </row>
    <row r="71" spans="1:13" ht="19.5" customHeight="1">
      <c r="A71" s="28" t="s">
        <v>74</v>
      </c>
      <c r="B71" s="46">
        <v>1684000</v>
      </c>
      <c r="C71" s="24">
        <v>330485</v>
      </c>
      <c r="D71" s="24">
        <v>1458147</v>
      </c>
      <c r="E71" s="53">
        <v>719621</v>
      </c>
      <c r="F71" s="24">
        <v>1127662</v>
      </c>
      <c r="G71" s="53">
        <v>719621</v>
      </c>
      <c r="H71" s="53"/>
      <c r="I71" s="32">
        <f t="shared" si="0"/>
        <v>0.8658830166270783</v>
      </c>
      <c r="K71" s="9"/>
      <c r="L71" s="10"/>
      <c r="M71" s="10"/>
    </row>
    <row r="72" spans="1:13" ht="19.5" customHeight="1">
      <c r="A72" s="59" t="s">
        <v>103</v>
      </c>
      <c r="B72" s="29">
        <f>SUM(B57:B71)</f>
        <v>37168000</v>
      </c>
      <c r="C72" s="64">
        <f>SUM(C57:C71)</f>
        <v>16559632</v>
      </c>
      <c r="D72" s="64">
        <f>SUM(D57:D71)</f>
        <v>29422747</v>
      </c>
      <c r="E72" s="62">
        <f>E57+E58+E59+E60+E61+E62+E63+E64+E65+E66+E67+E68+E69+E70+E71</f>
        <v>5828764</v>
      </c>
      <c r="F72" s="64">
        <f>SUM(F57:F71)</f>
        <v>12863115</v>
      </c>
      <c r="G72" s="62">
        <f>G57+G58+G59+G60+G61+G62+G63+G64+G65+G66+G67+G68+G69+G70+G71</f>
        <v>5828764</v>
      </c>
      <c r="H72" s="65">
        <v>751943</v>
      </c>
      <c r="I72" s="32">
        <f t="shared" si="0"/>
        <v>0.7916150182953078</v>
      </c>
      <c r="K72" s="3"/>
      <c r="L72" s="3"/>
      <c r="M72" s="3"/>
    </row>
    <row r="73" spans="1:9" ht="19.5" customHeight="1">
      <c r="A73" s="59"/>
      <c r="B73" s="29"/>
      <c r="C73" s="40"/>
      <c r="D73" s="40"/>
      <c r="E73" s="66"/>
      <c r="F73" s="40"/>
      <c r="G73" s="66"/>
      <c r="H73" s="66"/>
      <c r="I73" s="32"/>
    </row>
    <row r="74" spans="1:9" ht="19.5" customHeight="1">
      <c r="A74" s="28" t="s">
        <v>82</v>
      </c>
      <c r="B74" s="66">
        <v>56268000</v>
      </c>
      <c r="C74" s="30">
        <v>8712882</v>
      </c>
      <c r="D74" s="30">
        <v>30614007</v>
      </c>
      <c r="E74" s="31">
        <v>13823209</v>
      </c>
      <c r="F74" s="30">
        <v>21901125</v>
      </c>
      <c r="G74" s="31">
        <v>13823209</v>
      </c>
      <c r="H74" s="67">
        <v>6328820</v>
      </c>
      <c r="I74" s="32">
        <f t="shared" si="0"/>
        <v>0.5440749093623374</v>
      </c>
    </row>
    <row r="75" spans="1:10" ht="36" customHeight="1">
      <c r="A75" s="28" t="s">
        <v>76</v>
      </c>
      <c r="B75" s="68">
        <v>12000000</v>
      </c>
      <c r="C75" s="35">
        <v>125000</v>
      </c>
      <c r="D75" s="35">
        <v>5800000</v>
      </c>
      <c r="E75" s="67">
        <v>3250000</v>
      </c>
      <c r="F75" s="35">
        <v>5675000</v>
      </c>
      <c r="G75" s="67">
        <v>3250000</v>
      </c>
      <c r="H75" s="67">
        <v>900000</v>
      </c>
      <c r="I75" s="32">
        <f t="shared" si="0"/>
        <v>0.48333333333333334</v>
      </c>
      <c r="J75" s="86"/>
    </row>
    <row r="76" spans="1:10" ht="36.75" customHeight="1">
      <c r="A76" s="28" t="s">
        <v>77</v>
      </c>
      <c r="B76" s="68">
        <v>31200000</v>
      </c>
      <c r="C76" s="35">
        <v>7275000</v>
      </c>
      <c r="D76" s="35">
        <v>15000000</v>
      </c>
      <c r="E76" s="67">
        <v>5200000</v>
      </c>
      <c r="F76" s="35">
        <v>7725000</v>
      </c>
      <c r="G76" s="67">
        <v>5200000</v>
      </c>
      <c r="H76" s="67">
        <v>3400000</v>
      </c>
      <c r="I76" s="32">
        <f t="shared" si="0"/>
        <v>0.4807692307692308</v>
      </c>
      <c r="J76" s="87"/>
    </row>
    <row r="77" spans="1:9" ht="36.75" customHeight="1">
      <c r="A77" s="28" t="s">
        <v>78</v>
      </c>
      <c r="B77" s="68">
        <v>1188000</v>
      </c>
      <c r="C77" s="35">
        <v>0</v>
      </c>
      <c r="D77" s="35">
        <v>1110825</v>
      </c>
      <c r="E77" s="67">
        <v>0</v>
      </c>
      <c r="F77" s="35">
        <v>1110825</v>
      </c>
      <c r="G77" s="67">
        <v>0</v>
      </c>
      <c r="H77" s="67">
        <v>0</v>
      </c>
      <c r="I77" s="32">
        <f t="shared" si="0"/>
        <v>0.9350378787878788</v>
      </c>
    </row>
    <row r="78" spans="1:9" ht="19.5" customHeight="1">
      <c r="A78" s="28" t="s">
        <v>79</v>
      </c>
      <c r="B78" s="68">
        <v>1000000</v>
      </c>
      <c r="C78" s="35">
        <v>22150</v>
      </c>
      <c r="D78" s="35">
        <v>989015</v>
      </c>
      <c r="E78" s="67">
        <v>766405</v>
      </c>
      <c r="F78" s="35">
        <v>966865</v>
      </c>
      <c r="G78" s="67">
        <v>766405</v>
      </c>
      <c r="H78" s="67">
        <v>766405</v>
      </c>
      <c r="I78" s="32">
        <f t="shared" si="0"/>
        <v>0.989015</v>
      </c>
    </row>
    <row r="79" spans="1:9" ht="19.5" customHeight="1">
      <c r="A79" s="28" t="s">
        <v>80</v>
      </c>
      <c r="B79" s="68">
        <v>10000000</v>
      </c>
      <c r="C79" s="35">
        <v>1268732</v>
      </c>
      <c r="D79" s="35">
        <v>7450585</v>
      </c>
      <c r="E79" s="67">
        <v>4365222</v>
      </c>
      <c r="F79" s="35">
        <v>6181853</v>
      </c>
      <c r="G79" s="67">
        <v>4365222</v>
      </c>
      <c r="H79" s="67">
        <v>1262415</v>
      </c>
      <c r="I79" s="32">
        <f t="shared" si="0"/>
        <v>0.7450585</v>
      </c>
    </row>
    <row r="80" spans="1:9" ht="36" customHeight="1">
      <c r="A80" s="28" t="s">
        <v>81</v>
      </c>
      <c r="B80" s="68">
        <v>880000</v>
      </c>
      <c r="C80" s="35">
        <v>22000</v>
      </c>
      <c r="D80" s="35">
        <v>263582</v>
      </c>
      <c r="E80" s="67">
        <v>241582</v>
      </c>
      <c r="F80" s="35">
        <v>241582</v>
      </c>
      <c r="G80" s="67">
        <v>241582</v>
      </c>
      <c r="H80" s="67"/>
      <c r="I80" s="32">
        <f t="shared" si="0"/>
        <v>0.299525</v>
      </c>
    </row>
    <row r="81" spans="1:10" ht="19.5" customHeight="1">
      <c r="A81" s="69" t="s">
        <v>14</v>
      </c>
      <c r="B81" s="29">
        <f>SUM(B75:B80)</f>
        <v>56268000</v>
      </c>
      <c r="C81" s="35">
        <f>SUM(C75:C80)</f>
        <v>8712882</v>
      </c>
      <c r="D81" s="35">
        <f>SUM(D75:D80)</f>
        <v>30614007</v>
      </c>
      <c r="E81" s="67">
        <f>E75+E76+E77+E78+E79+E80</f>
        <v>13823209</v>
      </c>
      <c r="F81" s="35">
        <f>SUM(F75:F80)</f>
        <v>21901125</v>
      </c>
      <c r="G81" s="67">
        <f>G75+G76+G77+G78+G79+G80</f>
        <v>13823209</v>
      </c>
      <c r="H81" s="66">
        <v>6328820</v>
      </c>
      <c r="I81" s="32">
        <f>D81/B81</f>
        <v>0.5440749093623374</v>
      </c>
      <c r="J81" s="21"/>
    </row>
    <row r="82" spans="1:9" ht="19.5" customHeight="1">
      <c r="A82" s="69" t="s">
        <v>104</v>
      </c>
      <c r="B82" s="60">
        <f>B25+B35+B54+B72+B81</f>
        <v>193185000</v>
      </c>
      <c r="C82" s="40">
        <f>C16+C27+C37+C56+C74</f>
        <v>57184597</v>
      </c>
      <c r="D82" s="40">
        <f>D16+D27+D37+D56+D74</f>
        <v>151693152</v>
      </c>
      <c r="E82" s="66">
        <f>E16+E27+E37+E56+E74</f>
        <v>58539918</v>
      </c>
      <c r="F82" s="40">
        <f>F16+F27+F37+F56+F74</f>
        <v>94508555</v>
      </c>
      <c r="G82" s="66">
        <f>G16+G27+G37+G56+G74</f>
        <v>58539918</v>
      </c>
      <c r="H82" s="66">
        <v>24539927</v>
      </c>
      <c r="I82" s="32">
        <f>D82/B82</f>
        <v>0.7852222066930662</v>
      </c>
    </row>
    <row r="83" spans="1:9" ht="16.5">
      <c r="A83" s="78" t="s">
        <v>4</v>
      </c>
      <c r="B83" s="79"/>
      <c r="C83" s="79"/>
      <c r="D83" s="79"/>
      <c r="E83" s="79"/>
      <c r="F83" s="79"/>
      <c r="G83" s="79"/>
      <c r="H83" s="79"/>
      <c r="I83" s="79"/>
    </row>
    <row r="84" spans="1:9" ht="17.25">
      <c r="A84" s="90" t="s">
        <v>18</v>
      </c>
      <c r="B84" s="90"/>
      <c r="C84" s="90"/>
      <c r="D84" s="90"/>
      <c r="E84" s="90"/>
      <c r="F84" s="90"/>
      <c r="G84" s="90"/>
      <c r="H84" s="90"/>
      <c r="I84" s="90"/>
    </row>
    <row r="85" spans="1:9" ht="17.25" customHeight="1">
      <c r="A85" s="81" t="s">
        <v>91</v>
      </c>
      <c r="B85" s="81"/>
      <c r="C85" s="81"/>
      <c r="D85" s="81"/>
      <c r="E85" s="81"/>
      <c r="F85" s="81"/>
      <c r="G85" s="81"/>
      <c r="H85" s="81"/>
      <c r="I85" s="81"/>
    </row>
    <row r="86" spans="1:9" ht="17.25" customHeight="1">
      <c r="A86" s="91" t="s">
        <v>93</v>
      </c>
      <c r="B86" s="91"/>
      <c r="C86" s="91"/>
      <c r="D86" s="70"/>
      <c r="E86" s="70"/>
      <c r="F86" s="70"/>
      <c r="G86" s="70"/>
      <c r="H86" s="70"/>
      <c r="I86" s="70"/>
    </row>
    <row r="87" spans="1:9" ht="17.25" customHeight="1">
      <c r="A87" s="75" t="s">
        <v>105</v>
      </c>
      <c r="B87" s="75"/>
      <c r="C87" s="75"/>
      <c r="D87" s="75"/>
      <c r="E87" s="75"/>
      <c r="F87" s="75"/>
      <c r="G87" s="75"/>
      <c r="H87" s="75"/>
      <c r="I87" s="75"/>
    </row>
    <row r="88" spans="1:9" ht="25.5" customHeight="1">
      <c r="A88" s="89" t="s">
        <v>106</v>
      </c>
      <c r="B88" s="89"/>
      <c r="C88" s="89"/>
      <c r="D88" s="89"/>
      <c r="E88" s="89"/>
      <c r="F88" s="89"/>
      <c r="G88" s="89"/>
      <c r="H88" s="89"/>
      <c r="I88" s="89"/>
    </row>
    <row r="89" spans="1:9" ht="51" customHeight="1">
      <c r="A89" s="88"/>
      <c r="B89" s="88"/>
      <c r="C89" s="88"/>
      <c r="D89" s="88"/>
      <c r="E89" s="88"/>
      <c r="F89" s="88"/>
      <c r="G89" s="88"/>
      <c r="H89" s="88"/>
      <c r="I89" s="88"/>
    </row>
    <row r="90" spans="1:9" ht="16.5">
      <c r="A90" s="4" t="s">
        <v>83</v>
      </c>
      <c r="B90" s="2"/>
      <c r="C90" s="80" t="s">
        <v>19</v>
      </c>
      <c r="D90" s="18"/>
      <c r="E90" s="3"/>
      <c r="F90" s="3"/>
      <c r="G90" s="3"/>
      <c r="H90" s="3"/>
      <c r="I90" s="3"/>
    </row>
    <row r="91" spans="1:9" ht="16.5">
      <c r="A91" s="5" t="s">
        <v>20</v>
      </c>
      <c r="B91" s="5"/>
      <c r="C91" s="80"/>
      <c r="D91" s="18"/>
      <c r="E91" s="3"/>
      <c r="F91" s="3"/>
      <c r="G91" s="3"/>
      <c r="H91" s="3"/>
      <c r="I91" s="3"/>
    </row>
    <row r="92" spans="1:9" ht="16.5">
      <c r="A92" s="4" t="s">
        <v>92</v>
      </c>
      <c r="B92" s="2"/>
      <c r="C92" s="2"/>
      <c r="D92" s="2"/>
      <c r="E92" s="3"/>
      <c r="F92" s="3"/>
      <c r="G92" s="3"/>
      <c r="H92" s="3"/>
      <c r="I92" s="3"/>
    </row>
    <row r="93" spans="1:9" ht="16.5">
      <c r="A93" s="4"/>
      <c r="B93" s="2"/>
      <c r="C93" s="2"/>
      <c r="D93" s="2"/>
      <c r="E93" s="3"/>
      <c r="F93" s="3"/>
      <c r="G93" s="3"/>
      <c r="H93" s="3"/>
      <c r="I93" s="3"/>
    </row>
    <row r="94" spans="1:9" ht="16.5">
      <c r="A94" s="4"/>
      <c r="B94" s="2"/>
      <c r="C94" s="2"/>
      <c r="D94" s="2"/>
      <c r="E94" s="3"/>
      <c r="F94" s="3"/>
      <c r="G94" s="3"/>
      <c r="H94" s="3"/>
      <c r="I94" s="3"/>
    </row>
    <row r="95" spans="1:9" ht="16.5">
      <c r="A95" s="4"/>
      <c r="B95" s="2"/>
      <c r="C95" s="2"/>
      <c r="D95" s="2"/>
      <c r="E95" s="3"/>
      <c r="F95" s="3"/>
      <c r="G95" s="3"/>
      <c r="H95" s="3"/>
      <c r="I95" s="3"/>
    </row>
    <row r="96" spans="1:9" ht="16.5">
      <c r="A96" s="6" t="s">
        <v>21</v>
      </c>
      <c r="B96" s="5"/>
      <c r="C96" s="7" t="s">
        <v>5</v>
      </c>
      <c r="D96" s="7"/>
      <c r="E96" s="5"/>
      <c r="F96" s="5"/>
      <c r="G96" s="5"/>
      <c r="H96" s="5"/>
      <c r="I96" s="5"/>
    </row>
    <row r="97" spans="1:9" ht="16.5">
      <c r="A97" s="6" t="s">
        <v>22</v>
      </c>
      <c r="B97" s="5"/>
      <c r="C97" s="7" t="s">
        <v>6</v>
      </c>
      <c r="D97" s="7"/>
      <c r="E97" s="5"/>
      <c r="F97" s="5"/>
      <c r="G97" s="5"/>
      <c r="H97" s="5"/>
      <c r="I97" s="5"/>
    </row>
  </sheetData>
  <sheetProtection/>
  <mergeCells count="31">
    <mergeCell ref="A89:I89"/>
    <mergeCell ref="A88:I88"/>
    <mergeCell ref="A10:I10"/>
    <mergeCell ref="A84:I84"/>
    <mergeCell ref="A11:I11"/>
    <mergeCell ref="A86:C86"/>
    <mergeCell ref="A5:I5"/>
    <mergeCell ref="A3:I3"/>
    <mergeCell ref="C13:I13"/>
    <mergeCell ref="H14:H15"/>
    <mergeCell ref="J75:J76"/>
    <mergeCell ref="A4:I4"/>
    <mergeCell ref="F14:F15"/>
    <mergeCell ref="A6:I6"/>
    <mergeCell ref="A87:I87"/>
    <mergeCell ref="G14:G15"/>
    <mergeCell ref="A83:I83"/>
    <mergeCell ref="C90:C91"/>
    <mergeCell ref="A85:I85"/>
    <mergeCell ref="A1:I1"/>
    <mergeCell ref="A2:I2"/>
    <mergeCell ref="E14:E15"/>
    <mergeCell ref="I14:I15"/>
    <mergeCell ref="A14:A15"/>
    <mergeCell ref="A7:I7"/>
    <mergeCell ref="A8:I8"/>
    <mergeCell ref="A9:I9"/>
    <mergeCell ref="C14:C15"/>
    <mergeCell ref="B14:B15"/>
    <mergeCell ref="A12:I12"/>
    <mergeCell ref="D14:D15"/>
  </mergeCells>
  <printOptions horizontalCentered="1"/>
  <pageMargins left="0.5511811023622047" right="0.35433070866141736"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5"/>
  <sheetViews>
    <sheetView zoomScalePageLayoutView="0" workbookViewId="0" topLeftCell="A1">
      <selection activeCell="E14" sqref="E14"/>
    </sheetView>
  </sheetViews>
  <sheetFormatPr defaultColWidth="9.00390625" defaultRowHeight="16.5"/>
  <cols>
    <col min="1" max="1" width="14.75390625" style="0" customWidth="1"/>
    <col min="2" max="5" width="16.75390625" style="0" customWidth="1"/>
  </cols>
  <sheetData>
    <row r="1" s="12" customFormat="1" ht="21">
      <c r="A1" s="12" t="s">
        <v>29</v>
      </c>
    </row>
    <row r="2" spans="1:5" s="12" customFormat="1" ht="21">
      <c r="A2" s="13" t="s">
        <v>30</v>
      </c>
      <c r="B2" s="14" t="s">
        <v>31</v>
      </c>
      <c r="C2" s="14" t="s">
        <v>32</v>
      </c>
      <c r="D2" s="14" t="s">
        <v>33</v>
      </c>
      <c r="E2" s="14" t="s">
        <v>36</v>
      </c>
    </row>
    <row r="3" spans="1:5" s="12" customFormat="1" ht="21">
      <c r="A3" s="13" t="s">
        <v>34</v>
      </c>
      <c r="B3" s="15">
        <v>11928025</v>
      </c>
      <c r="C3" s="15">
        <v>9032249</v>
      </c>
      <c r="D3" s="15">
        <v>16765570</v>
      </c>
      <c r="E3" s="15">
        <f>B3+C3+D3</f>
        <v>37725844</v>
      </c>
    </row>
    <row r="4" spans="1:5" s="12" customFormat="1" ht="21">
      <c r="A4" s="13" t="s">
        <v>35</v>
      </c>
      <c r="B4" s="15">
        <v>68027</v>
      </c>
      <c r="C4" s="15">
        <v>68489</v>
      </c>
      <c r="D4" s="15">
        <v>65757</v>
      </c>
      <c r="E4" s="15">
        <f>B4+C4+D4</f>
        <v>202273</v>
      </c>
    </row>
    <row r="5" spans="1:5" ht="36" customHeight="1">
      <c r="A5" s="16"/>
      <c r="B5" s="16"/>
      <c r="C5" s="16"/>
      <c r="D5" s="16"/>
      <c r="E5" s="17">
        <f>SUM(E3:E4)</f>
        <v>37928117</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ALLEN</dc:creator>
  <cp:keywords/>
  <dc:description/>
  <cp:lastModifiedBy>sun</cp:lastModifiedBy>
  <cp:lastPrinted>2014-01-15T03:12:29Z</cp:lastPrinted>
  <dcterms:created xsi:type="dcterms:W3CDTF">2010-10-11T01:13:54Z</dcterms:created>
  <dcterms:modified xsi:type="dcterms:W3CDTF">2014-01-15T05:39:46Z</dcterms:modified>
  <cp:category/>
  <cp:version/>
  <cp:contentType/>
  <cp:contentStatus/>
</cp:coreProperties>
</file>