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<sst xmlns="http://schemas.openxmlformats.org/spreadsheetml/2006/main" count="100" uniqueCount="90">
  <si>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</si>
  <si>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</si>
  <si>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</si>
  <si>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</si>
  <si>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</si>
  <si>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</si>
  <si>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</si>
  <si>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</si>
  <si>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</si>
  <si>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</si>
  <si>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</si>
  <si>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</si>
  <si>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</si>
  <si>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</si>
  <si>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</si>
  <si>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</si>
  <si>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</si>
  <si>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</si>
  <si>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</si>
  <si>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</si>
  <si>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</si>
  <si>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</si>
  <si>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</si>
  <si>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</si>
  <si>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</si>
  <si>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</si>
  <si>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</si>
  <si>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</si>
  <si>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</si>
  <si>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</si>
  <si>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</si>
  <si>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</si>
  <si>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</si>
  <si>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</si>
  <si>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</si>
  <si>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</si>
  <si>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</si>
  <si>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</si>
  <si>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</si>
  <si>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</si>
  <si>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</si>
  <si>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</si>
  <si>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</si>
  <si>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</si>
  <si>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</si>
  <si>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</si>
  <si>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</si>
  <si>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</si>
  <si>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</si>
  <si>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</si>
  <si>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</si>
  <si>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</si>
  <si>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</si>
  <si>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</si>
  <si>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</si>
  <si>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</si>
  <si>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</si>
  <si>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</si>
  <si>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</si>
  <si>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</si>
  <si>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</si>
  <si>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</si>
  <si>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</si>
  <si>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</si>
  <si>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</si>
  <si>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</si>
  <si>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</si>
  <si>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</si>
  <si>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</si>
  <si>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</si>
  <si>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</si>
  <si>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</si>
  <si>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</si>
  <si>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</si>
  <si>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</si>
  <si>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</si>
  <si>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</si>
  <si>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</si>
  <si>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</si>
  <si>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</si>
  <si>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</si>
  <si>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</si>
  <si>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</si>
  <si>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</si>
  <si>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</si>
  <si>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</si>
  <si>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</si>
  <si>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</si>
  <si>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</si>
  <si>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起迄日期:2015/011/01至 2015/11/30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</si>
</sst>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8" sqref="O18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.75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1.75" customHeight="1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5.5" customHeight="1">
      <c r="A4" s="44"/>
      <c r="B4" s="45" t="s">
        <v>0</v>
      </c>
      <c r="C4" s="45"/>
      <c r="D4" s="45"/>
      <c r="E4" s="45"/>
      <c r="F4" s="45" t="s">
        <v>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 t="s">
        <v>2</v>
      </c>
      <c r="R4" s="45"/>
      <c r="S4" s="45"/>
      <c r="T4" s="45"/>
    </row>
    <row r="5" spans="1:20" ht="34.5" customHeight="1">
      <c r="A5" s="44"/>
      <c r="B5" s="43" t="s">
        <v>3</v>
      </c>
      <c r="C5" s="43" t="s">
        <v>77</v>
      </c>
      <c r="D5" s="43" t="s">
        <v>4</v>
      </c>
      <c r="E5" s="10" t="s">
        <v>5</v>
      </c>
      <c r="F5" s="45" t="s">
        <v>6</v>
      </c>
      <c r="G5" s="45"/>
      <c r="H5" s="45"/>
      <c r="I5" s="45"/>
      <c r="J5" s="45"/>
      <c r="K5" s="45"/>
      <c r="L5" s="10" t="s">
        <v>7</v>
      </c>
      <c r="M5" s="43" t="s">
        <v>8</v>
      </c>
      <c r="N5" s="45" t="s">
        <v>9</v>
      </c>
      <c r="O5" s="45"/>
      <c r="P5" s="50" t="s">
        <v>10</v>
      </c>
      <c r="Q5" s="45" t="s">
        <v>2</v>
      </c>
      <c r="R5" s="45"/>
      <c r="S5" s="43" t="s">
        <v>11</v>
      </c>
      <c r="T5" s="43" t="s">
        <v>12</v>
      </c>
    </row>
    <row r="6" spans="1:24" ht="34.5" customHeight="1">
      <c r="A6" s="44"/>
      <c r="B6" s="43"/>
      <c r="C6" s="43"/>
      <c r="D6" s="43"/>
      <c r="E6" s="46" t="s">
        <v>13</v>
      </c>
      <c r="F6" s="45" t="s">
        <v>14</v>
      </c>
      <c r="G6" s="45"/>
      <c r="H6" s="48" t="s">
        <v>15</v>
      </c>
      <c r="I6" s="48"/>
      <c r="J6" s="45" t="s">
        <v>16</v>
      </c>
      <c r="K6" s="45"/>
      <c r="L6" s="46" t="s">
        <v>17</v>
      </c>
      <c r="M6" s="43"/>
      <c r="N6" s="47" t="s">
        <v>18</v>
      </c>
      <c r="O6" s="47"/>
      <c r="P6" s="50"/>
      <c r="Q6" s="47" t="s">
        <v>67</v>
      </c>
      <c r="R6" s="47"/>
      <c r="S6" s="43"/>
      <c r="T6" s="43"/>
      <c r="U6" s="5"/>
      <c r="V6" s="5"/>
      <c r="W6" s="5"/>
      <c r="X6" s="5"/>
    </row>
    <row r="7" spans="1:24" ht="17.25" customHeight="1">
      <c r="A7" s="44"/>
      <c r="B7" s="43"/>
      <c r="C7" s="43"/>
      <c r="D7" s="43"/>
      <c r="E7" s="46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6"/>
      <c r="M7" s="43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3"/>
      <c r="T7" s="43"/>
      <c r="U7" s="5"/>
      <c r="V7" s="5"/>
      <c r="W7" s="5"/>
      <c r="X7" s="5"/>
    </row>
    <row r="8" spans="1:24" ht="17.25" customHeight="1">
      <c r="A8" s="44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27990</v>
      </c>
      <c r="C9" s="21">
        <f>SUM(C10:C54)</f>
        <v>3504</v>
      </c>
      <c r="D9" s="21">
        <f>SUM(D10:D54)</f>
        <v>7884</v>
      </c>
      <c r="E9" s="21">
        <f>SUM(E10:E54)</f>
        <v>39378</v>
      </c>
      <c r="F9" s="21">
        <f>SUM(F10:F54)</f>
        <v>10166</v>
      </c>
      <c r="G9" s="22">
        <f>IF(L9=0,"0.00",F9/L9*100)</f>
        <v>91.21579183490354</v>
      </c>
      <c r="H9" s="21">
        <f>SUM(H10:H54)</f>
        <v>963</v>
      </c>
      <c r="I9" s="23">
        <f>(H9/L9)*100</f>
        <v>8.640646029609691</v>
      </c>
      <c r="J9" s="21">
        <f>SUM(J10:J54)</f>
        <v>16</v>
      </c>
      <c r="K9" s="23">
        <f>(J9/L9)*100</f>
        <v>0.14356213548676536</v>
      </c>
      <c r="L9" s="21">
        <f>F9+H9+J9</f>
        <v>11145</v>
      </c>
      <c r="M9" s="21">
        <f>SUM(M10:M54)</f>
        <v>24751</v>
      </c>
      <c r="N9" s="21">
        <f>L9+M9</f>
        <v>35896</v>
      </c>
      <c r="O9" s="23">
        <f>IF(E9=0,"0.00",N9/E9*100)</f>
        <v>91.15749911117884</v>
      </c>
      <c r="P9" s="23">
        <f>(P10+P11+P12+P13+P14+P15+P16+P17+P18+P19+P20+P21+P22+P23+P24+P25+P26+P27+P28+P29+P30+P31+P32+P33+P34+P35+P36+P37+P38+P39+P40+P41+P42+P43+P44+O45+P46+P47+P48+P49)/IF((42-COUNTIF(P10:P54,0))=0,1,(42-COUNTIF(P10:P54,0)))</f>
        <v>4.310776853951457</v>
      </c>
      <c r="Q9" s="21">
        <v>3482</v>
      </c>
      <c r="R9" s="24">
        <f>IF(E9=0,"0.00",Q9/E9*100)</f>
        <v>8.84250088882117</v>
      </c>
      <c r="S9" s="21">
        <v>3377</v>
      </c>
      <c r="T9" s="25">
        <f>SUM(T10:T54)</f>
        <v>105</v>
      </c>
      <c r="U9" s="5"/>
      <c r="V9" s="5"/>
    </row>
    <row r="10" spans="1:21" ht="16.5" customHeight="1">
      <c r="A10" s="20" t="s">
        <v>70</v>
      </c>
      <c r="B10" s="35">
        <v>976</v>
      </c>
      <c r="C10" s="35">
        <v>75</v>
      </c>
      <c r="D10" s="35">
        <v>174</v>
      </c>
      <c r="E10" s="33">
        <f aca="true" t="shared" si="0" ref="E10:E25">B10+C10+D10</f>
        <v>1225</v>
      </c>
      <c r="F10" s="35">
        <v>345</v>
      </c>
      <c r="G10" s="34">
        <f aca="true" t="shared" si="1" ref="G10:G25">IF(L10=0,0,F10/L10*100)</f>
        <v>96.36871508379889</v>
      </c>
      <c r="H10" s="35">
        <v>13</v>
      </c>
      <c r="I10" s="34">
        <f aca="true" t="shared" si="2" ref="I10:I25">IF(L10=0,0,H10/L10*100)</f>
        <v>3.6312849162011176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358</v>
      </c>
      <c r="M10" s="35">
        <v>798</v>
      </c>
      <c r="N10" s="33">
        <f aca="true" t="shared" si="5" ref="N10:N25">L10+M10</f>
        <v>1156</v>
      </c>
      <c r="O10" s="34">
        <f aca="true" t="shared" si="6" ref="O10:O25">IF(E10=0,0,N10/E10*100)</f>
        <v>94.36734693877551</v>
      </c>
      <c r="P10" s="35">
        <v>1.5</v>
      </c>
      <c r="Q10" s="33">
        <f aca="true" t="shared" si="7" ref="Q10:Q30">E10-N10</f>
        <v>69</v>
      </c>
      <c r="R10" s="34">
        <f aca="true" t="shared" si="8" ref="R10:R30">IF(E10=0,0,Q10/E10*100)</f>
        <v>5.63265306122449</v>
      </c>
      <c r="S10" s="33">
        <f aca="true" t="shared" si="9" ref="S10:S25">Q10-T10</f>
        <v>69</v>
      </c>
      <c r="T10" s="35">
        <v>0</v>
      </c>
      <c r="U10" s="30"/>
    </row>
    <row r="11" spans="1:21" ht="16.5" customHeight="1">
      <c r="A11" s="20" t="s">
        <v>71</v>
      </c>
      <c r="B11" s="35">
        <v>514</v>
      </c>
      <c r="C11" s="35">
        <v>41</v>
      </c>
      <c r="D11" s="35">
        <v>106</v>
      </c>
      <c r="E11" s="33">
        <f t="shared" si="0"/>
        <v>661</v>
      </c>
      <c r="F11" s="35">
        <v>121</v>
      </c>
      <c r="G11" s="34">
        <f t="shared" si="1"/>
        <v>89.62962962962962</v>
      </c>
      <c r="H11" s="35">
        <v>14</v>
      </c>
      <c r="I11" s="34">
        <f t="shared" si="2"/>
        <v>10.37037037037037</v>
      </c>
      <c r="J11" s="35">
        <v>0</v>
      </c>
      <c r="K11" s="34">
        <f t="shared" si="3"/>
        <v>0</v>
      </c>
      <c r="L11" s="33">
        <f t="shared" si="4"/>
        <v>135</v>
      </c>
      <c r="M11" s="35">
        <v>470</v>
      </c>
      <c r="N11" s="33">
        <f t="shared" si="5"/>
        <v>605</v>
      </c>
      <c r="O11" s="34">
        <f t="shared" si="6"/>
        <v>91.52798789712556</v>
      </c>
      <c r="P11" s="35">
        <v>3.48</v>
      </c>
      <c r="Q11" s="33">
        <f t="shared" si="7"/>
        <v>56</v>
      </c>
      <c r="R11" s="34">
        <f t="shared" si="8"/>
        <v>8.472012102874432</v>
      </c>
      <c r="S11" s="33">
        <f t="shared" si="9"/>
        <v>54</v>
      </c>
      <c r="T11" s="35">
        <v>2</v>
      </c>
      <c r="U11" s="8"/>
    </row>
    <row r="12" spans="1:21" ht="16.5" customHeight="1">
      <c r="A12" s="20" t="s">
        <v>72</v>
      </c>
      <c r="B12" s="35">
        <v>1899</v>
      </c>
      <c r="C12" s="35">
        <v>335</v>
      </c>
      <c r="D12" s="35">
        <v>562</v>
      </c>
      <c r="E12" s="33">
        <f t="shared" si="0"/>
        <v>2796</v>
      </c>
      <c r="F12" s="35">
        <v>751</v>
      </c>
      <c r="G12" s="34">
        <f t="shared" si="1"/>
        <v>85.24404086265606</v>
      </c>
      <c r="H12" s="35">
        <v>125</v>
      </c>
      <c r="I12" s="34">
        <f t="shared" si="2"/>
        <v>14.188422247446084</v>
      </c>
      <c r="J12" s="35">
        <v>5</v>
      </c>
      <c r="K12" s="34">
        <f t="shared" si="3"/>
        <v>0.5675368898978433</v>
      </c>
      <c r="L12" s="33">
        <f t="shared" si="4"/>
        <v>881</v>
      </c>
      <c r="M12" s="35">
        <v>1610</v>
      </c>
      <c r="N12" s="33">
        <f t="shared" si="5"/>
        <v>2491</v>
      </c>
      <c r="O12" s="34">
        <f t="shared" si="6"/>
        <v>89.09155937052932</v>
      </c>
      <c r="P12" s="35">
        <v>4.14</v>
      </c>
      <c r="Q12" s="33">
        <f t="shared" si="7"/>
        <v>305</v>
      </c>
      <c r="R12" s="34">
        <f t="shared" si="8"/>
        <v>10.908440629470672</v>
      </c>
      <c r="S12" s="33">
        <f t="shared" si="9"/>
        <v>283</v>
      </c>
      <c r="T12" s="35">
        <v>22</v>
      </c>
      <c r="U12" s="8"/>
    </row>
    <row r="13" spans="1:21" ht="16.5" customHeight="1">
      <c r="A13" s="20" t="s">
        <v>73</v>
      </c>
      <c r="B13" s="35">
        <v>1992</v>
      </c>
      <c r="C13" s="35">
        <v>191</v>
      </c>
      <c r="D13" s="35">
        <v>402</v>
      </c>
      <c r="E13" s="33">
        <f t="shared" si="0"/>
        <v>2585</v>
      </c>
      <c r="F13" s="35">
        <v>579</v>
      </c>
      <c r="G13" s="34">
        <f t="shared" si="1"/>
        <v>88.12785388127854</v>
      </c>
      <c r="H13" s="35">
        <v>76</v>
      </c>
      <c r="I13" s="34">
        <f t="shared" si="2"/>
        <v>11.56773211567732</v>
      </c>
      <c r="J13" s="35">
        <v>2</v>
      </c>
      <c r="K13" s="34">
        <f t="shared" si="3"/>
        <v>0.30441400304414</v>
      </c>
      <c r="L13" s="33">
        <f t="shared" si="4"/>
        <v>657</v>
      </c>
      <c r="M13" s="35">
        <v>1611</v>
      </c>
      <c r="N13" s="33">
        <f t="shared" si="5"/>
        <v>2268</v>
      </c>
      <c r="O13" s="34">
        <f t="shared" si="6"/>
        <v>87.73694390715667</v>
      </c>
      <c r="P13" s="35">
        <v>3.27</v>
      </c>
      <c r="Q13" s="33">
        <f t="shared" si="7"/>
        <v>317</v>
      </c>
      <c r="R13" s="34">
        <f t="shared" si="8"/>
        <v>12.263056092843328</v>
      </c>
      <c r="S13" s="33">
        <f t="shared" si="9"/>
        <v>293</v>
      </c>
      <c r="T13" s="35">
        <v>24</v>
      </c>
      <c r="U13" s="8"/>
    </row>
    <row r="14" spans="1:21" ht="16.5" customHeight="1">
      <c r="A14" s="20" t="s">
        <v>74</v>
      </c>
      <c r="B14" s="35">
        <v>1531</v>
      </c>
      <c r="C14" s="35">
        <v>190</v>
      </c>
      <c r="D14" s="35">
        <v>341</v>
      </c>
      <c r="E14" s="33">
        <f t="shared" si="0"/>
        <v>2062</v>
      </c>
      <c r="F14" s="35">
        <v>595</v>
      </c>
      <c r="G14" s="34">
        <f t="shared" si="1"/>
        <v>80.4054054054054</v>
      </c>
      <c r="H14" s="35">
        <v>144</v>
      </c>
      <c r="I14" s="34">
        <f t="shared" si="2"/>
        <v>19.45945945945946</v>
      </c>
      <c r="J14" s="35">
        <v>1</v>
      </c>
      <c r="K14" s="34">
        <f t="shared" si="3"/>
        <v>0.13513513513513514</v>
      </c>
      <c r="L14" s="33">
        <f t="shared" si="4"/>
        <v>740</v>
      </c>
      <c r="M14" s="35">
        <v>1079</v>
      </c>
      <c r="N14" s="33">
        <f t="shared" si="5"/>
        <v>1819</v>
      </c>
      <c r="O14" s="34">
        <f t="shared" si="6"/>
        <v>88.2153249272551</v>
      </c>
      <c r="P14" s="35">
        <v>4.22</v>
      </c>
      <c r="Q14" s="33">
        <f t="shared" si="7"/>
        <v>243</v>
      </c>
      <c r="R14" s="34">
        <f t="shared" si="8"/>
        <v>11.784675072744907</v>
      </c>
      <c r="S14" s="33">
        <f t="shared" si="9"/>
        <v>234</v>
      </c>
      <c r="T14" s="35">
        <v>9</v>
      </c>
      <c r="U14" s="8"/>
    </row>
    <row r="15" spans="1:21" ht="16.5" customHeight="1">
      <c r="A15" s="20" t="s">
        <v>80</v>
      </c>
      <c r="B15" s="35">
        <v>454</v>
      </c>
      <c r="C15" s="35">
        <v>123</v>
      </c>
      <c r="D15" s="35">
        <v>332</v>
      </c>
      <c r="E15" s="33">
        <f t="shared" si="0"/>
        <v>909</v>
      </c>
      <c r="F15" s="35">
        <v>287</v>
      </c>
      <c r="G15" s="34">
        <f t="shared" si="1"/>
        <v>78.2016348773842</v>
      </c>
      <c r="H15" s="35">
        <v>80</v>
      </c>
      <c r="I15" s="34">
        <f t="shared" si="2"/>
        <v>21.798365122615802</v>
      </c>
      <c r="J15" s="35">
        <v>0</v>
      </c>
      <c r="K15" s="34">
        <f t="shared" si="3"/>
        <v>0</v>
      </c>
      <c r="L15" s="33">
        <f t="shared" si="4"/>
        <v>367</v>
      </c>
      <c r="M15" s="35">
        <v>442</v>
      </c>
      <c r="N15" s="33">
        <f t="shared" si="5"/>
        <v>809</v>
      </c>
      <c r="O15" s="34">
        <f t="shared" si="6"/>
        <v>88.998899889989</v>
      </c>
      <c r="P15" s="35">
        <v>4.38</v>
      </c>
      <c r="Q15" s="33">
        <f t="shared" si="7"/>
        <v>100</v>
      </c>
      <c r="R15" s="34">
        <f t="shared" si="8"/>
        <v>11.001100110011002</v>
      </c>
      <c r="S15" s="33">
        <f t="shared" si="9"/>
        <v>85</v>
      </c>
      <c r="T15" s="35">
        <v>15</v>
      </c>
      <c r="U15" s="8"/>
    </row>
    <row r="16" spans="1:21" ht="16.5" customHeight="1">
      <c r="A16" s="20" t="s">
        <v>81</v>
      </c>
      <c r="B16" s="35">
        <v>1475</v>
      </c>
      <c r="C16" s="35">
        <v>227</v>
      </c>
      <c r="D16" s="35">
        <v>573</v>
      </c>
      <c r="E16" s="33">
        <f t="shared" si="0"/>
        <v>2275</v>
      </c>
      <c r="F16" s="35">
        <v>639</v>
      </c>
      <c r="G16" s="34">
        <f t="shared" si="1"/>
        <v>78.79161528976573</v>
      </c>
      <c r="H16" s="35">
        <v>169</v>
      </c>
      <c r="I16" s="34">
        <f t="shared" si="2"/>
        <v>20.838471023427868</v>
      </c>
      <c r="J16" s="35">
        <v>3</v>
      </c>
      <c r="K16" s="34">
        <f t="shared" si="3"/>
        <v>0.36991368680641185</v>
      </c>
      <c r="L16" s="33">
        <f t="shared" si="4"/>
        <v>811</v>
      </c>
      <c r="M16" s="35">
        <v>1261</v>
      </c>
      <c r="N16" s="33">
        <f t="shared" si="5"/>
        <v>2072</v>
      </c>
      <c r="O16" s="34">
        <f t="shared" si="6"/>
        <v>91.07692307692308</v>
      </c>
      <c r="P16" s="35">
        <v>4.42</v>
      </c>
      <c r="Q16" s="33">
        <f t="shared" si="7"/>
        <v>203</v>
      </c>
      <c r="R16" s="34">
        <f t="shared" si="8"/>
        <v>8.923076923076923</v>
      </c>
      <c r="S16" s="33">
        <f t="shared" si="9"/>
        <v>203</v>
      </c>
      <c r="T16" s="35">
        <v>0</v>
      </c>
      <c r="U16" s="8"/>
    </row>
    <row r="17" spans="1:21" ht="16.5" customHeight="1">
      <c r="A17" s="20" t="s">
        <v>75</v>
      </c>
      <c r="B17" s="35">
        <v>398</v>
      </c>
      <c r="C17" s="35">
        <v>27</v>
      </c>
      <c r="D17" s="35">
        <v>218</v>
      </c>
      <c r="E17" s="33">
        <f t="shared" si="0"/>
        <v>643</v>
      </c>
      <c r="F17" s="35">
        <v>173</v>
      </c>
      <c r="G17" s="34">
        <f t="shared" si="1"/>
        <v>93.51351351351352</v>
      </c>
      <c r="H17" s="35">
        <v>12</v>
      </c>
      <c r="I17" s="34">
        <f t="shared" si="2"/>
        <v>6.486486486486487</v>
      </c>
      <c r="J17" s="35">
        <v>0</v>
      </c>
      <c r="K17" s="34">
        <f t="shared" si="3"/>
        <v>0</v>
      </c>
      <c r="L17" s="33">
        <f t="shared" si="4"/>
        <v>185</v>
      </c>
      <c r="M17" s="35">
        <v>423</v>
      </c>
      <c r="N17" s="33">
        <f t="shared" si="5"/>
        <v>608</v>
      </c>
      <c r="O17" s="34">
        <f t="shared" si="6"/>
        <v>94.55676516329704</v>
      </c>
      <c r="P17" s="35">
        <v>2.66</v>
      </c>
      <c r="Q17" s="33">
        <f t="shared" si="7"/>
        <v>35</v>
      </c>
      <c r="R17" s="34">
        <f t="shared" si="8"/>
        <v>5.443234836702955</v>
      </c>
      <c r="S17" s="33">
        <f t="shared" si="9"/>
        <v>35</v>
      </c>
      <c r="T17" s="35">
        <v>0</v>
      </c>
      <c r="U17" s="8"/>
    </row>
    <row r="18" spans="1:21" ht="16.5" customHeight="1">
      <c r="A18" s="20" t="s">
        <v>87</v>
      </c>
      <c r="B18" s="35">
        <v>613</v>
      </c>
      <c r="C18" s="35">
        <v>97</v>
      </c>
      <c r="D18" s="35">
        <v>213</v>
      </c>
      <c r="E18" s="33">
        <f t="shared" si="0"/>
        <v>923</v>
      </c>
      <c r="F18" s="35">
        <v>295</v>
      </c>
      <c r="G18" s="34">
        <f t="shared" si="1"/>
        <v>91.0493827160494</v>
      </c>
      <c r="H18" s="35">
        <v>29</v>
      </c>
      <c r="I18" s="34">
        <f t="shared" si="2"/>
        <v>8.950617283950617</v>
      </c>
      <c r="J18" s="35">
        <v>0</v>
      </c>
      <c r="K18" s="34">
        <f t="shared" si="3"/>
        <v>0</v>
      </c>
      <c r="L18" s="33">
        <f t="shared" si="4"/>
        <v>324</v>
      </c>
      <c r="M18" s="35">
        <v>533</v>
      </c>
      <c r="N18" s="33">
        <f t="shared" si="5"/>
        <v>857</v>
      </c>
      <c r="O18" s="34">
        <f t="shared" si="6"/>
        <v>92.84940411700975</v>
      </c>
      <c r="P18" s="35">
        <v>2.98</v>
      </c>
      <c r="Q18" s="33">
        <f t="shared" si="7"/>
        <v>66</v>
      </c>
      <c r="R18" s="34">
        <f t="shared" si="8"/>
        <v>7.150595882990249</v>
      </c>
      <c r="S18" s="33">
        <f t="shared" si="9"/>
        <v>66</v>
      </c>
      <c r="T18" s="35">
        <v>0</v>
      </c>
      <c r="U18" s="8"/>
    </row>
    <row r="19" spans="1:22" ht="16.5" customHeight="1">
      <c r="A19" s="20" t="s">
        <v>88</v>
      </c>
      <c r="B19" s="35">
        <v>456</v>
      </c>
      <c r="C19" s="35">
        <v>38</v>
      </c>
      <c r="D19" s="35">
        <v>78</v>
      </c>
      <c r="E19" s="33">
        <f t="shared" si="0"/>
        <v>572</v>
      </c>
      <c r="F19" s="35">
        <v>66</v>
      </c>
      <c r="G19" s="34">
        <f t="shared" si="1"/>
        <v>95.65217391304348</v>
      </c>
      <c r="H19" s="35">
        <v>3</v>
      </c>
      <c r="I19" s="34">
        <f t="shared" si="2"/>
        <v>4.3478260869565215</v>
      </c>
      <c r="J19" s="35">
        <v>0</v>
      </c>
      <c r="K19" s="34">
        <f t="shared" si="3"/>
        <v>0</v>
      </c>
      <c r="L19" s="33">
        <f t="shared" si="4"/>
        <v>69</v>
      </c>
      <c r="M19" s="35">
        <v>465</v>
      </c>
      <c r="N19" s="33">
        <f t="shared" si="5"/>
        <v>534</v>
      </c>
      <c r="O19" s="34">
        <f t="shared" si="6"/>
        <v>93.35664335664336</v>
      </c>
      <c r="P19" s="35">
        <v>1.92</v>
      </c>
      <c r="Q19" s="33">
        <f t="shared" si="7"/>
        <v>38</v>
      </c>
      <c r="R19" s="34">
        <f t="shared" si="8"/>
        <v>6.643356643356643</v>
      </c>
      <c r="S19" s="33">
        <f t="shared" si="9"/>
        <v>38</v>
      </c>
      <c r="T19" s="35">
        <v>0</v>
      </c>
      <c r="U19" s="8"/>
      <c r="V19" s="12"/>
    </row>
    <row r="20" spans="1:22" ht="16.5" customHeight="1">
      <c r="A20" s="20" t="s">
        <v>76</v>
      </c>
      <c r="B20" s="35">
        <v>219</v>
      </c>
      <c r="C20" s="35">
        <v>5</v>
      </c>
      <c r="D20" s="35">
        <v>7</v>
      </c>
      <c r="E20" s="33">
        <f t="shared" si="0"/>
        <v>231</v>
      </c>
      <c r="F20" s="35">
        <v>6</v>
      </c>
      <c r="G20" s="34">
        <f t="shared" si="1"/>
        <v>85.71428571428571</v>
      </c>
      <c r="H20" s="35">
        <v>1</v>
      </c>
      <c r="I20" s="34">
        <f t="shared" si="2"/>
        <v>14.285714285714285</v>
      </c>
      <c r="J20" s="35">
        <v>0</v>
      </c>
      <c r="K20" s="34">
        <f t="shared" si="3"/>
        <v>0</v>
      </c>
      <c r="L20" s="33">
        <f t="shared" si="4"/>
        <v>7</v>
      </c>
      <c r="M20" s="35">
        <v>220</v>
      </c>
      <c r="N20" s="33">
        <f t="shared" si="5"/>
        <v>227</v>
      </c>
      <c r="O20" s="34">
        <f t="shared" si="6"/>
        <v>98.26839826839827</v>
      </c>
      <c r="P20" s="35">
        <v>3.14</v>
      </c>
      <c r="Q20" s="33">
        <f t="shared" si="7"/>
        <v>4</v>
      </c>
      <c r="R20" s="34">
        <f t="shared" si="8"/>
        <v>1.7316017316017316</v>
      </c>
      <c r="S20" s="33">
        <f t="shared" si="9"/>
        <v>4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974</v>
      </c>
      <c r="C21" s="35">
        <v>148</v>
      </c>
      <c r="D21" s="35">
        <v>377</v>
      </c>
      <c r="E21" s="33">
        <f t="shared" si="0"/>
        <v>1499</v>
      </c>
      <c r="F21" s="35">
        <v>466</v>
      </c>
      <c r="G21" s="34">
        <f t="shared" si="1"/>
        <v>95.49180327868852</v>
      </c>
      <c r="H21" s="35">
        <v>22</v>
      </c>
      <c r="I21" s="34">
        <f t="shared" si="2"/>
        <v>4.508196721311475</v>
      </c>
      <c r="J21" s="35">
        <v>0</v>
      </c>
      <c r="K21" s="34">
        <f t="shared" si="3"/>
        <v>0</v>
      </c>
      <c r="L21" s="33">
        <f t="shared" si="4"/>
        <v>488</v>
      </c>
      <c r="M21" s="35">
        <v>860</v>
      </c>
      <c r="N21" s="33">
        <f t="shared" si="5"/>
        <v>1348</v>
      </c>
      <c r="O21" s="34">
        <f t="shared" si="6"/>
        <v>89.92661774516344</v>
      </c>
      <c r="P21" s="35">
        <v>1.46</v>
      </c>
      <c r="Q21" s="33">
        <f t="shared" si="7"/>
        <v>151</v>
      </c>
      <c r="R21" s="34">
        <f t="shared" si="8"/>
        <v>10.073382254836558</v>
      </c>
      <c r="S21" s="33">
        <f t="shared" si="9"/>
        <v>151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858</v>
      </c>
      <c r="C22" s="35">
        <v>120</v>
      </c>
      <c r="D22" s="35">
        <v>316</v>
      </c>
      <c r="E22" s="33">
        <f t="shared" si="0"/>
        <v>1294</v>
      </c>
      <c r="F22" s="35">
        <v>394</v>
      </c>
      <c r="G22" s="34">
        <f t="shared" si="1"/>
        <v>97.28395061728395</v>
      </c>
      <c r="H22" s="35">
        <v>10</v>
      </c>
      <c r="I22" s="34">
        <f t="shared" si="2"/>
        <v>2.4691358024691357</v>
      </c>
      <c r="J22" s="35">
        <v>1</v>
      </c>
      <c r="K22" s="34">
        <f t="shared" si="3"/>
        <v>0.24691358024691357</v>
      </c>
      <c r="L22" s="33">
        <f t="shared" si="4"/>
        <v>405</v>
      </c>
      <c r="M22" s="35">
        <v>805</v>
      </c>
      <c r="N22" s="33">
        <f t="shared" si="5"/>
        <v>1210</v>
      </c>
      <c r="O22" s="34">
        <f t="shared" si="6"/>
        <v>93.50850077279753</v>
      </c>
      <c r="P22" s="35">
        <v>1.21</v>
      </c>
      <c r="Q22" s="33">
        <f t="shared" si="7"/>
        <v>84</v>
      </c>
      <c r="R22" s="34">
        <f t="shared" si="8"/>
        <v>6.491499227202473</v>
      </c>
      <c r="S22" s="33">
        <f t="shared" si="9"/>
        <v>82</v>
      </c>
      <c r="T22" s="35">
        <v>2</v>
      </c>
      <c r="U22" s="30"/>
      <c r="V22" s="12"/>
    </row>
    <row r="23" spans="1:22" ht="16.5" customHeight="1">
      <c r="A23" s="20" t="s">
        <v>41</v>
      </c>
      <c r="B23" s="35">
        <v>1126</v>
      </c>
      <c r="C23" s="35">
        <v>129</v>
      </c>
      <c r="D23" s="35">
        <v>218</v>
      </c>
      <c r="E23" s="33">
        <f t="shared" si="0"/>
        <v>1473</v>
      </c>
      <c r="F23" s="35">
        <v>449</v>
      </c>
      <c r="G23" s="34">
        <f t="shared" si="1"/>
        <v>98.68131868131869</v>
      </c>
      <c r="H23" s="35">
        <v>6</v>
      </c>
      <c r="I23" s="34">
        <f t="shared" si="2"/>
        <v>1.3186813186813187</v>
      </c>
      <c r="J23" s="35">
        <v>0</v>
      </c>
      <c r="K23" s="34">
        <f t="shared" si="3"/>
        <v>0</v>
      </c>
      <c r="L23" s="33">
        <f t="shared" si="4"/>
        <v>455</v>
      </c>
      <c r="M23" s="35">
        <v>912</v>
      </c>
      <c r="N23" s="33">
        <f t="shared" si="5"/>
        <v>1367</v>
      </c>
      <c r="O23" s="34">
        <f t="shared" si="6"/>
        <v>92.80380176510523</v>
      </c>
      <c r="P23" s="35">
        <v>1.66</v>
      </c>
      <c r="Q23" s="33">
        <f t="shared" si="7"/>
        <v>106</v>
      </c>
      <c r="R23" s="34">
        <f t="shared" si="8"/>
        <v>7.196198234894773</v>
      </c>
      <c r="S23" s="33">
        <f t="shared" si="9"/>
        <v>104</v>
      </c>
      <c r="T23" s="35">
        <v>2</v>
      </c>
      <c r="U23" s="30"/>
      <c r="V23" s="12"/>
    </row>
    <row r="24" spans="1:22" ht="16.5" customHeight="1">
      <c r="A24" s="20" t="s">
        <v>42</v>
      </c>
      <c r="B24" s="35">
        <v>1098</v>
      </c>
      <c r="C24" s="35">
        <v>131</v>
      </c>
      <c r="D24" s="35">
        <v>274</v>
      </c>
      <c r="E24" s="33">
        <f t="shared" si="0"/>
        <v>1503</v>
      </c>
      <c r="F24" s="35">
        <v>474</v>
      </c>
      <c r="G24" s="34">
        <f t="shared" si="1"/>
        <v>96.73469387755102</v>
      </c>
      <c r="H24" s="35">
        <v>16</v>
      </c>
      <c r="I24" s="34">
        <f t="shared" si="2"/>
        <v>3.2653061224489797</v>
      </c>
      <c r="J24" s="35">
        <v>0</v>
      </c>
      <c r="K24" s="34">
        <f t="shared" si="3"/>
        <v>0</v>
      </c>
      <c r="L24" s="33">
        <f t="shared" si="4"/>
        <v>490</v>
      </c>
      <c r="M24" s="35">
        <v>906</v>
      </c>
      <c r="N24" s="33">
        <f t="shared" si="5"/>
        <v>1396</v>
      </c>
      <c r="O24" s="34">
        <f t="shared" si="6"/>
        <v>92.88090485695277</v>
      </c>
      <c r="P24" s="35">
        <v>1.45</v>
      </c>
      <c r="Q24" s="33">
        <f t="shared" si="7"/>
        <v>107</v>
      </c>
      <c r="R24" s="34">
        <f t="shared" si="8"/>
        <v>7.119095143047238</v>
      </c>
      <c r="S24" s="33">
        <f t="shared" si="9"/>
        <v>93</v>
      </c>
      <c r="T24" s="35">
        <v>14</v>
      </c>
      <c r="U24" s="30"/>
      <c r="V24" s="5"/>
    </row>
    <row r="25" spans="1:22" s="2" customFormat="1" ht="16.5" customHeight="1">
      <c r="A25" s="26" t="s">
        <v>43</v>
      </c>
      <c r="B25" s="35">
        <v>793</v>
      </c>
      <c r="C25" s="35">
        <v>117</v>
      </c>
      <c r="D25" s="35">
        <v>215</v>
      </c>
      <c r="E25" s="33">
        <f t="shared" si="0"/>
        <v>1125</v>
      </c>
      <c r="F25" s="35">
        <v>330</v>
      </c>
      <c r="G25" s="34">
        <f t="shared" si="1"/>
        <v>98.80239520958084</v>
      </c>
      <c r="H25" s="35">
        <v>4</v>
      </c>
      <c r="I25" s="34">
        <f t="shared" si="2"/>
        <v>1.1976047904191618</v>
      </c>
      <c r="J25" s="35">
        <v>0</v>
      </c>
      <c r="K25" s="34">
        <f t="shared" si="3"/>
        <v>0</v>
      </c>
      <c r="L25" s="33">
        <f t="shared" si="4"/>
        <v>334</v>
      </c>
      <c r="M25" s="35">
        <v>685</v>
      </c>
      <c r="N25" s="33">
        <f t="shared" si="5"/>
        <v>1019</v>
      </c>
      <c r="O25" s="34">
        <f t="shared" si="6"/>
        <v>90.57777777777778</v>
      </c>
      <c r="P25" s="35">
        <v>1.26</v>
      </c>
      <c r="Q25" s="33">
        <f t="shared" si="7"/>
        <v>106</v>
      </c>
      <c r="R25" s="34">
        <f t="shared" si="8"/>
        <v>9.422222222222222</v>
      </c>
      <c r="S25" s="33">
        <f t="shared" si="9"/>
        <v>106</v>
      </c>
      <c r="T25" s="35">
        <v>0</v>
      </c>
      <c r="U25" s="12"/>
      <c r="V25" s="12"/>
    </row>
    <row r="26" spans="1:20" s="4" customFormat="1" ht="16.5" customHeight="1">
      <c r="A26" s="27" t="s">
        <v>61</v>
      </c>
      <c r="B26" s="35">
        <v>1149</v>
      </c>
      <c r="C26" s="35">
        <v>174</v>
      </c>
      <c r="D26" s="35">
        <v>300</v>
      </c>
      <c r="E26" s="33">
        <f>B26+C26+D26</f>
        <v>1623</v>
      </c>
      <c r="F26" s="35">
        <v>321</v>
      </c>
      <c r="G26" s="34">
        <f>IF(L26=0,0,F26/L26*100)</f>
        <v>92.507204610951</v>
      </c>
      <c r="H26" s="35">
        <v>26</v>
      </c>
      <c r="I26" s="34">
        <f>IF(L26=0,0,H26/L26*100)</f>
        <v>7.492795389048991</v>
      </c>
      <c r="J26" s="35">
        <v>0</v>
      </c>
      <c r="K26" s="34">
        <f>IF(L26=0,0,J26/L26*100)</f>
        <v>0</v>
      </c>
      <c r="L26" s="33">
        <f>F26+H26+J26</f>
        <v>347</v>
      </c>
      <c r="M26" s="35">
        <v>1117</v>
      </c>
      <c r="N26" s="33">
        <f>L26+M26</f>
        <v>1464</v>
      </c>
      <c r="O26" s="34">
        <f>IF(E26=0,0,N26/E26*100)</f>
        <v>90.20332717190388</v>
      </c>
      <c r="P26" s="35">
        <v>2.67</v>
      </c>
      <c r="Q26" s="33">
        <f t="shared" si="7"/>
        <v>159</v>
      </c>
      <c r="R26" s="34">
        <f t="shared" si="8"/>
        <v>9.796672828096119</v>
      </c>
      <c r="S26" s="33">
        <f>Q26-T26</f>
        <v>158</v>
      </c>
      <c r="T26" s="35">
        <v>1</v>
      </c>
    </row>
    <row r="27" spans="1:20" s="5" customFormat="1" ht="16.5" customHeight="1">
      <c r="A27" s="20" t="s">
        <v>62</v>
      </c>
      <c r="B27" s="35">
        <v>703</v>
      </c>
      <c r="C27" s="35">
        <v>93</v>
      </c>
      <c r="D27" s="35">
        <v>270</v>
      </c>
      <c r="E27" s="33">
        <f>B27+C27+D27</f>
        <v>1066</v>
      </c>
      <c r="F27" s="35">
        <v>344</v>
      </c>
      <c r="G27" s="34">
        <f>IF(L27=0,0,F27/L27*100)</f>
        <v>95.55555555555556</v>
      </c>
      <c r="H27" s="35">
        <v>16</v>
      </c>
      <c r="I27" s="34">
        <f>IF(L27=0,0,H27/L27*100)</f>
        <v>4.444444444444445</v>
      </c>
      <c r="J27" s="35">
        <v>0</v>
      </c>
      <c r="K27" s="34">
        <f>IF(L27=0,0,J27/L27*100)</f>
        <v>0</v>
      </c>
      <c r="L27" s="33">
        <f>F27+H27+J27</f>
        <v>360</v>
      </c>
      <c r="M27" s="35">
        <v>611</v>
      </c>
      <c r="N27" s="33">
        <f>L27+M27</f>
        <v>971</v>
      </c>
      <c r="O27" s="34">
        <f>IF(E27=0,0,N27/E27*100)</f>
        <v>91.08818011257036</v>
      </c>
      <c r="P27" s="35">
        <v>1.45</v>
      </c>
      <c r="Q27" s="33">
        <f t="shared" si="7"/>
        <v>95</v>
      </c>
      <c r="R27" s="34">
        <f t="shared" si="8"/>
        <v>8.911819887429644</v>
      </c>
      <c r="S27" s="33">
        <f>Q27-T27</f>
        <v>95</v>
      </c>
      <c r="T27" s="35">
        <v>0</v>
      </c>
    </row>
    <row r="28" spans="1:20" s="4" customFormat="1" ht="16.5" customHeight="1">
      <c r="A28" s="27" t="s">
        <v>63</v>
      </c>
      <c r="B28" s="35">
        <v>1139</v>
      </c>
      <c r="C28" s="35">
        <v>245</v>
      </c>
      <c r="D28" s="35">
        <v>253</v>
      </c>
      <c r="E28" s="33">
        <f>B28+C28+D28</f>
        <v>1637</v>
      </c>
      <c r="F28" s="35">
        <v>341</v>
      </c>
      <c r="G28" s="34">
        <f>IF(L28=0,0,F28/L28*100)</f>
        <v>87.43589743589743</v>
      </c>
      <c r="H28" s="35">
        <v>47</v>
      </c>
      <c r="I28" s="34">
        <f>IF(L28=0,0,H28/L28*100)</f>
        <v>12.051282051282051</v>
      </c>
      <c r="J28" s="35">
        <v>2</v>
      </c>
      <c r="K28" s="34">
        <f>IF(L28=0,0,J28/L28*100)</f>
        <v>0.5128205128205128</v>
      </c>
      <c r="L28" s="33">
        <f>F28+H28+J28</f>
        <v>390</v>
      </c>
      <c r="M28" s="35">
        <v>1102</v>
      </c>
      <c r="N28" s="33">
        <f>L28+M28</f>
        <v>1492</v>
      </c>
      <c r="O28" s="34">
        <f>IF(E28=0,0,N28/E28*100)</f>
        <v>91.14233353695785</v>
      </c>
      <c r="P28" s="35">
        <v>3.17</v>
      </c>
      <c r="Q28" s="33">
        <f t="shared" si="7"/>
        <v>145</v>
      </c>
      <c r="R28" s="34">
        <f t="shared" si="8"/>
        <v>8.85766646304215</v>
      </c>
      <c r="S28" s="33">
        <f>Q28-T28</f>
        <v>145</v>
      </c>
      <c r="T28" s="35">
        <v>0</v>
      </c>
    </row>
    <row r="29" spans="1:20" s="4" customFormat="1" ht="16.5" customHeight="1">
      <c r="A29" s="27" t="s">
        <v>64</v>
      </c>
      <c r="B29" s="35">
        <v>443</v>
      </c>
      <c r="C29" s="35">
        <v>51</v>
      </c>
      <c r="D29" s="35">
        <v>145</v>
      </c>
      <c r="E29" s="33">
        <f>B29+C29+D29</f>
        <v>639</v>
      </c>
      <c r="F29" s="35">
        <v>153</v>
      </c>
      <c r="G29" s="34">
        <f>IF(L29=0,0,F29/L29*100)</f>
        <v>98.07692307692307</v>
      </c>
      <c r="H29" s="35">
        <v>3</v>
      </c>
      <c r="I29" s="34">
        <f>IF(L29=0,0,H29/L29*100)</f>
        <v>1.9230769230769231</v>
      </c>
      <c r="J29" s="35">
        <v>0</v>
      </c>
      <c r="K29" s="34">
        <f>IF(L29=0,0,J29/L29*100)</f>
        <v>0</v>
      </c>
      <c r="L29" s="33">
        <f>F29+H29+J29</f>
        <v>156</v>
      </c>
      <c r="M29" s="35">
        <v>441</v>
      </c>
      <c r="N29" s="33">
        <f>L29+M29</f>
        <v>597</v>
      </c>
      <c r="O29" s="34">
        <f>IF(E29=0,0,N29/E29*100)</f>
        <v>93.42723004694837</v>
      </c>
      <c r="P29" s="35">
        <v>1.76</v>
      </c>
      <c r="Q29" s="33">
        <f t="shared" si="7"/>
        <v>42</v>
      </c>
      <c r="R29" s="34">
        <f t="shared" si="8"/>
        <v>6.572769953051644</v>
      </c>
      <c r="S29" s="33">
        <f>Q29-T29</f>
        <v>42</v>
      </c>
      <c r="T29" s="35">
        <v>0</v>
      </c>
    </row>
    <row r="30" spans="1:20" s="4" customFormat="1" ht="16.5" customHeight="1">
      <c r="A30" s="27" t="s">
        <v>65</v>
      </c>
      <c r="B30" s="35">
        <v>1526</v>
      </c>
      <c r="C30" s="35">
        <v>142</v>
      </c>
      <c r="D30" s="35">
        <v>400</v>
      </c>
      <c r="E30" s="33">
        <f>B30+C30+D30</f>
        <v>2068</v>
      </c>
      <c r="F30" s="35">
        <v>763</v>
      </c>
      <c r="G30" s="34">
        <f>IF(L30=0,0,F30/L30*100)</f>
        <v>98.57881136950904</v>
      </c>
      <c r="H30" s="35">
        <v>11</v>
      </c>
      <c r="I30" s="34">
        <f>IF(L30=0,0,H30/L30*100)</f>
        <v>1.421188630490956</v>
      </c>
      <c r="J30" s="35">
        <v>0</v>
      </c>
      <c r="K30" s="34">
        <f>IF(L30=0,0,J30/L30*100)</f>
        <v>0</v>
      </c>
      <c r="L30" s="33">
        <f>F30+H30+J30</f>
        <v>774</v>
      </c>
      <c r="M30" s="35">
        <v>1181</v>
      </c>
      <c r="N30" s="33">
        <f>L30+M30</f>
        <v>1955</v>
      </c>
      <c r="O30" s="34">
        <f>IF(E30=0,0,N30/E30*100)</f>
        <v>94.53578336557061</v>
      </c>
      <c r="P30" s="35">
        <v>1.44</v>
      </c>
      <c r="Q30" s="33">
        <f t="shared" si="7"/>
        <v>113</v>
      </c>
      <c r="R30" s="34">
        <f t="shared" si="8"/>
        <v>5.4642166344294</v>
      </c>
      <c r="S30" s="33">
        <f>Q30-T30</f>
        <v>112</v>
      </c>
      <c r="T30" s="35">
        <v>1</v>
      </c>
    </row>
    <row r="31" spans="1:21" s="4" customFormat="1" ht="16.5" customHeight="1">
      <c r="A31" s="27" t="s">
        <v>78</v>
      </c>
      <c r="B31" s="38">
        <v>824</v>
      </c>
      <c r="C31" s="38">
        <v>75</v>
      </c>
      <c r="D31" s="38">
        <v>186</v>
      </c>
      <c r="E31" s="36">
        <f>SUM(B31:D31)</f>
        <v>1085</v>
      </c>
      <c r="F31" s="38">
        <v>245</v>
      </c>
      <c r="G31" s="39">
        <v>100</v>
      </c>
      <c r="H31" s="38">
        <v>0</v>
      </c>
      <c r="I31" s="39">
        <v>0</v>
      </c>
      <c r="J31" s="38">
        <v>0</v>
      </c>
      <c r="K31" s="39">
        <v>0</v>
      </c>
      <c r="L31" s="36">
        <f>SUM(F31+H31)</f>
        <v>245</v>
      </c>
      <c r="M31" s="38">
        <v>753</v>
      </c>
      <c r="N31" s="38">
        <v>998</v>
      </c>
      <c r="O31" s="40">
        <v>91.98</v>
      </c>
      <c r="P31" s="37">
        <v>1.06</v>
      </c>
      <c r="Q31" s="41">
        <v>87</v>
      </c>
      <c r="R31" s="42">
        <v>8.02</v>
      </c>
      <c r="S31" s="41">
        <v>87</v>
      </c>
      <c r="T31" s="41">
        <v>0</v>
      </c>
      <c r="U31" s="13"/>
    </row>
    <row r="32" spans="1:21" s="5" customFormat="1" ht="16.5" customHeight="1">
      <c r="A32" s="28" t="s">
        <v>66</v>
      </c>
      <c r="B32" s="35">
        <v>507</v>
      </c>
      <c r="C32" s="35">
        <v>56</v>
      </c>
      <c r="D32" s="35">
        <v>197</v>
      </c>
      <c r="E32" s="33">
        <f aca="true" t="shared" si="10" ref="E32:E44">B32+C32+D32</f>
        <v>760</v>
      </c>
      <c r="F32" s="35">
        <v>137</v>
      </c>
      <c r="G32" s="34">
        <f aca="true" t="shared" si="11" ref="G32:G44">IF(L32=0,0,F32/L32*100)</f>
        <v>97.85714285714285</v>
      </c>
      <c r="H32" s="35">
        <v>3</v>
      </c>
      <c r="I32" s="34">
        <f aca="true" t="shared" si="12" ref="I32:I44">IF(L32=0,0,H32/L32*100)</f>
        <v>2.142857142857143</v>
      </c>
      <c r="J32" s="35">
        <v>0</v>
      </c>
      <c r="K32" s="34">
        <f aca="true" t="shared" si="13" ref="K32:K44">IF(L32=0,0,J32/L32*100)</f>
        <v>0</v>
      </c>
      <c r="L32" s="33">
        <f aca="true" t="shared" si="14" ref="L32:L44">F32+H32+J32</f>
        <v>140</v>
      </c>
      <c r="M32" s="35">
        <v>550</v>
      </c>
      <c r="N32" s="33">
        <f aca="true" t="shared" si="15" ref="N32:N44">L32+M32</f>
        <v>690</v>
      </c>
      <c r="O32" s="34">
        <f aca="true" t="shared" si="16" ref="O32:O44">IF(E32=0,0,N32/E32*100)</f>
        <v>90.78947368421053</v>
      </c>
      <c r="P32" s="35">
        <v>1.35</v>
      </c>
      <c r="Q32" s="33">
        <f aca="true" t="shared" si="17" ref="Q32:Q54">E32-N32</f>
        <v>70</v>
      </c>
      <c r="R32" s="34">
        <f aca="true" t="shared" si="18" ref="R32:R54">IF(E32=0,0,Q32/E32*100)</f>
        <v>9.210526315789473</v>
      </c>
      <c r="S32" s="33">
        <f aca="true" t="shared" si="19" ref="S32:S44">Q32-T32</f>
        <v>69</v>
      </c>
      <c r="T32" s="35">
        <v>1</v>
      </c>
      <c r="U32" s="12"/>
    </row>
    <row r="33" spans="1:21" ht="16.5" customHeight="1">
      <c r="A33" s="20" t="s">
        <v>44</v>
      </c>
      <c r="B33" s="35">
        <v>221</v>
      </c>
      <c r="C33" s="35">
        <v>30</v>
      </c>
      <c r="D33" s="35">
        <v>28</v>
      </c>
      <c r="E33" s="33">
        <f t="shared" si="10"/>
        <v>279</v>
      </c>
      <c r="F33" s="35">
        <v>36</v>
      </c>
      <c r="G33" s="34">
        <f t="shared" si="11"/>
        <v>85.71428571428571</v>
      </c>
      <c r="H33" s="35">
        <v>6</v>
      </c>
      <c r="I33" s="34">
        <f t="shared" si="12"/>
        <v>14.285714285714285</v>
      </c>
      <c r="J33" s="35">
        <v>0</v>
      </c>
      <c r="K33" s="34">
        <f t="shared" si="13"/>
        <v>0</v>
      </c>
      <c r="L33" s="33">
        <f t="shared" si="14"/>
        <v>42</v>
      </c>
      <c r="M33" s="35">
        <v>207</v>
      </c>
      <c r="N33" s="33">
        <f t="shared" si="15"/>
        <v>249</v>
      </c>
      <c r="O33" s="34">
        <f t="shared" si="16"/>
        <v>89.24731182795699</v>
      </c>
      <c r="P33" s="35">
        <v>3.27</v>
      </c>
      <c r="Q33" s="33">
        <f t="shared" si="17"/>
        <v>30</v>
      </c>
      <c r="R33" s="34">
        <f t="shared" si="18"/>
        <v>10.75268817204301</v>
      </c>
      <c r="S33" s="33">
        <f t="shared" si="19"/>
        <v>30</v>
      </c>
      <c r="T33" s="35">
        <v>0</v>
      </c>
      <c r="U33" s="2"/>
    </row>
    <row r="34" spans="1:20" ht="16.5" customHeight="1">
      <c r="A34" s="20" t="s">
        <v>45</v>
      </c>
      <c r="B34" s="35">
        <v>223</v>
      </c>
      <c r="C34" s="35">
        <v>24</v>
      </c>
      <c r="D34" s="35">
        <v>39</v>
      </c>
      <c r="E34" s="33">
        <f t="shared" si="10"/>
        <v>286</v>
      </c>
      <c r="F34" s="35">
        <v>19</v>
      </c>
      <c r="G34" s="34">
        <f t="shared" si="11"/>
        <v>100</v>
      </c>
      <c r="H34" s="35">
        <v>0</v>
      </c>
      <c r="I34" s="34">
        <f t="shared" si="12"/>
        <v>0</v>
      </c>
      <c r="J34" s="35">
        <v>0</v>
      </c>
      <c r="K34" s="34">
        <f t="shared" si="13"/>
        <v>0</v>
      </c>
      <c r="L34" s="33">
        <f t="shared" si="14"/>
        <v>19</v>
      </c>
      <c r="M34" s="35">
        <v>237</v>
      </c>
      <c r="N34" s="33">
        <f t="shared" si="15"/>
        <v>256</v>
      </c>
      <c r="O34" s="34">
        <f t="shared" si="16"/>
        <v>89.5104895104895</v>
      </c>
      <c r="P34" s="35">
        <v>1.42</v>
      </c>
      <c r="Q34" s="33">
        <f t="shared" si="17"/>
        <v>30</v>
      </c>
      <c r="R34" s="34">
        <f t="shared" si="18"/>
        <v>10.48951048951049</v>
      </c>
      <c r="S34" s="33">
        <f t="shared" si="19"/>
        <v>30</v>
      </c>
      <c r="T34" s="35">
        <v>0</v>
      </c>
    </row>
    <row r="35" spans="1:20" ht="16.5" customHeight="1">
      <c r="A35" s="20" t="s">
        <v>46</v>
      </c>
      <c r="B35" s="35">
        <v>194</v>
      </c>
      <c r="C35" s="35">
        <v>9</v>
      </c>
      <c r="D35" s="35">
        <v>32</v>
      </c>
      <c r="E35" s="33">
        <f t="shared" si="10"/>
        <v>235</v>
      </c>
      <c r="F35" s="35">
        <v>33</v>
      </c>
      <c r="G35" s="34">
        <f t="shared" si="11"/>
        <v>100</v>
      </c>
      <c r="H35" s="35">
        <v>0</v>
      </c>
      <c r="I35" s="34">
        <f t="shared" si="12"/>
        <v>0</v>
      </c>
      <c r="J35" s="35">
        <v>0</v>
      </c>
      <c r="K35" s="34">
        <f t="shared" si="13"/>
        <v>0</v>
      </c>
      <c r="L35" s="33">
        <f t="shared" si="14"/>
        <v>33</v>
      </c>
      <c r="M35" s="35">
        <v>182</v>
      </c>
      <c r="N35" s="33">
        <f t="shared" si="15"/>
        <v>215</v>
      </c>
      <c r="O35" s="34">
        <f t="shared" si="16"/>
        <v>91.48936170212765</v>
      </c>
      <c r="P35" s="35">
        <v>1.24</v>
      </c>
      <c r="Q35" s="33">
        <f t="shared" si="17"/>
        <v>20</v>
      </c>
      <c r="R35" s="34">
        <f t="shared" si="18"/>
        <v>8.51063829787234</v>
      </c>
      <c r="S35" s="33">
        <f t="shared" si="19"/>
        <v>20</v>
      </c>
      <c r="T35" s="35">
        <v>0</v>
      </c>
    </row>
    <row r="36" spans="1:20" ht="16.5" customHeight="1">
      <c r="A36" s="20" t="s">
        <v>47</v>
      </c>
      <c r="B36" s="35">
        <v>429</v>
      </c>
      <c r="C36" s="35">
        <v>45</v>
      </c>
      <c r="D36" s="35">
        <v>151</v>
      </c>
      <c r="E36" s="33">
        <f t="shared" si="10"/>
        <v>625</v>
      </c>
      <c r="F36" s="35">
        <v>20</v>
      </c>
      <c r="G36" s="34">
        <f t="shared" si="11"/>
        <v>86.95652173913044</v>
      </c>
      <c r="H36" s="35">
        <v>3</v>
      </c>
      <c r="I36" s="34">
        <f t="shared" si="12"/>
        <v>13.043478260869565</v>
      </c>
      <c r="J36" s="35">
        <v>0</v>
      </c>
      <c r="K36" s="34">
        <f t="shared" si="13"/>
        <v>0</v>
      </c>
      <c r="L36" s="33">
        <f t="shared" si="14"/>
        <v>23</v>
      </c>
      <c r="M36" s="35">
        <v>538</v>
      </c>
      <c r="N36" s="33">
        <f t="shared" si="15"/>
        <v>561</v>
      </c>
      <c r="O36" s="34">
        <f t="shared" si="16"/>
        <v>89.75999999999999</v>
      </c>
      <c r="P36" s="35">
        <v>2.59</v>
      </c>
      <c r="Q36" s="33">
        <f t="shared" si="17"/>
        <v>64</v>
      </c>
      <c r="R36" s="34">
        <f t="shared" si="18"/>
        <v>10.24</v>
      </c>
      <c r="S36" s="33">
        <f t="shared" si="19"/>
        <v>64</v>
      </c>
      <c r="T36" s="35">
        <v>0</v>
      </c>
    </row>
    <row r="37" spans="1:20" ht="16.5" customHeight="1">
      <c r="A37" s="29" t="s">
        <v>48</v>
      </c>
      <c r="B37" s="35">
        <v>186</v>
      </c>
      <c r="C37" s="35">
        <v>19</v>
      </c>
      <c r="D37" s="35">
        <v>31</v>
      </c>
      <c r="E37" s="33">
        <f t="shared" si="10"/>
        <v>236</v>
      </c>
      <c r="F37" s="35">
        <v>38</v>
      </c>
      <c r="G37" s="34">
        <f t="shared" si="11"/>
        <v>100</v>
      </c>
      <c r="H37" s="35">
        <v>0</v>
      </c>
      <c r="I37" s="34">
        <f t="shared" si="12"/>
        <v>0</v>
      </c>
      <c r="J37" s="35">
        <v>0</v>
      </c>
      <c r="K37" s="34">
        <f t="shared" si="13"/>
        <v>0</v>
      </c>
      <c r="L37" s="33">
        <f t="shared" si="14"/>
        <v>38</v>
      </c>
      <c r="M37" s="35">
        <v>181</v>
      </c>
      <c r="N37" s="33">
        <f t="shared" si="15"/>
        <v>219</v>
      </c>
      <c r="O37" s="34">
        <f t="shared" si="16"/>
        <v>92.79661016949152</v>
      </c>
      <c r="P37" s="35">
        <v>1.11</v>
      </c>
      <c r="Q37" s="33">
        <f t="shared" si="17"/>
        <v>17</v>
      </c>
      <c r="R37" s="34">
        <f t="shared" si="18"/>
        <v>7.203389830508475</v>
      </c>
      <c r="S37" s="33">
        <f t="shared" si="19"/>
        <v>15</v>
      </c>
      <c r="T37" s="35">
        <v>2</v>
      </c>
    </row>
    <row r="38" spans="1:20" ht="16.5" customHeight="1">
      <c r="A38" s="20" t="s">
        <v>49</v>
      </c>
      <c r="B38" s="35">
        <v>286</v>
      </c>
      <c r="C38" s="35">
        <v>11</v>
      </c>
      <c r="D38" s="35">
        <v>63</v>
      </c>
      <c r="E38" s="33">
        <f t="shared" si="10"/>
        <v>360</v>
      </c>
      <c r="F38" s="35">
        <v>58</v>
      </c>
      <c r="G38" s="34">
        <f t="shared" si="11"/>
        <v>100</v>
      </c>
      <c r="H38" s="35">
        <v>0</v>
      </c>
      <c r="I38" s="34">
        <f t="shared" si="12"/>
        <v>0</v>
      </c>
      <c r="J38" s="35">
        <v>0</v>
      </c>
      <c r="K38" s="34">
        <f t="shared" si="13"/>
        <v>0</v>
      </c>
      <c r="L38" s="33">
        <f t="shared" si="14"/>
        <v>58</v>
      </c>
      <c r="M38" s="35">
        <v>288</v>
      </c>
      <c r="N38" s="33">
        <f t="shared" si="15"/>
        <v>346</v>
      </c>
      <c r="O38" s="34">
        <f t="shared" si="16"/>
        <v>96.11111111111111</v>
      </c>
      <c r="P38" s="35">
        <v>1.16</v>
      </c>
      <c r="Q38" s="33">
        <f t="shared" si="17"/>
        <v>14</v>
      </c>
      <c r="R38" s="34">
        <f t="shared" si="18"/>
        <v>3.888888888888889</v>
      </c>
      <c r="S38" s="33">
        <f t="shared" si="19"/>
        <v>14</v>
      </c>
      <c r="T38" s="35">
        <v>0</v>
      </c>
    </row>
    <row r="39" spans="1:20" ht="16.5" customHeight="1">
      <c r="A39" s="20" t="s">
        <v>50</v>
      </c>
      <c r="B39" s="35">
        <v>374</v>
      </c>
      <c r="C39" s="35">
        <v>36</v>
      </c>
      <c r="D39" s="35">
        <v>107</v>
      </c>
      <c r="E39" s="33">
        <f t="shared" si="10"/>
        <v>517</v>
      </c>
      <c r="F39" s="35">
        <v>102</v>
      </c>
      <c r="G39" s="34">
        <f t="shared" si="11"/>
        <v>96.22641509433963</v>
      </c>
      <c r="H39" s="35">
        <v>4</v>
      </c>
      <c r="I39" s="34">
        <f t="shared" si="12"/>
        <v>3.7735849056603774</v>
      </c>
      <c r="J39" s="35">
        <v>0</v>
      </c>
      <c r="K39" s="34">
        <f t="shared" si="13"/>
        <v>0</v>
      </c>
      <c r="L39" s="33">
        <f t="shared" si="14"/>
        <v>106</v>
      </c>
      <c r="M39" s="35">
        <v>363</v>
      </c>
      <c r="N39" s="33">
        <f t="shared" si="15"/>
        <v>469</v>
      </c>
      <c r="O39" s="34">
        <f t="shared" si="16"/>
        <v>90.71566731141199</v>
      </c>
      <c r="P39" s="35">
        <v>1.76</v>
      </c>
      <c r="Q39" s="33">
        <f t="shared" si="17"/>
        <v>48</v>
      </c>
      <c r="R39" s="34">
        <f t="shared" si="18"/>
        <v>9.284332688588009</v>
      </c>
      <c r="S39" s="33">
        <f t="shared" si="19"/>
        <v>48</v>
      </c>
      <c r="T39" s="35">
        <v>0</v>
      </c>
    </row>
    <row r="40" spans="1:20" ht="16.5" customHeight="1">
      <c r="A40" s="20" t="s">
        <v>51</v>
      </c>
      <c r="B40" s="35">
        <v>180</v>
      </c>
      <c r="C40" s="35">
        <v>35</v>
      </c>
      <c r="D40" s="35">
        <v>30</v>
      </c>
      <c r="E40" s="33">
        <f t="shared" si="10"/>
        <v>245</v>
      </c>
      <c r="F40" s="35">
        <v>22</v>
      </c>
      <c r="G40" s="34">
        <f t="shared" si="11"/>
        <v>75.86206896551724</v>
      </c>
      <c r="H40" s="35">
        <v>6</v>
      </c>
      <c r="I40" s="34">
        <f t="shared" si="12"/>
        <v>20.689655172413794</v>
      </c>
      <c r="J40" s="35">
        <v>1</v>
      </c>
      <c r="K40" s="34">
        <f t="shared" si="13"/>
        <v>3.4482758620689653</v>
      </c>
      <c r="L40" s="33">
        <f t="shared" si="14"/>
        <v>29</v>
      </c>
      <c r="M40" s="35">
        <v>196</v>
      </c>
      <c r="N40" s="33">
        <f t="shared" si="15"/>
        <v>225</v>
      </c>
      <c r="O40" s="34">
        <f t="shared" si="16"/>
        <v>91.83673469387756</v>
      </c>
      <c r="P40" s="35">
        <v>5.55</v>
      </c>
      <c r="Q40" s="33">
        <f t="shared" si="17"/>
        <v>20</v>
      </c>
      <c r="R40" s="34">
        <f t="shared" si="18"/>
        <v>8.16326530612245</v>
      </c>
      <c r="S40" s="33">
        <f t="shared" si="19"/>
        <v>20</v>
      </c>
      <c r="T40" s="35">
        <v>0</v>
      </c>
    </row>
    <row r="41" spans="1:20" ht="16.5" customHeight="1">
      <c r="A41" s="20" t="s">
        <v>52</v>
      </c>
      <c r="B41" s="35">
        <v>270</v>
      </c>
      <c r="C41" s="35">
        <v>14</v>
      </c>
      <c r="D41" s="35">
        <v>59</v>
      </c>
      <c r="E41" s="33">
        <f t="shared" si="10"/>
        <v>343</v>
      </c>
      <c r="F41" s="35">
        <v>67</v>
      </c>
      <c r="G41" s="34">
        <f t="shared" si="11"/>
        <v>100</v>
      </c>
      <c r="H41" s="35">
        <v>0</v>
      </c>
      <c r="I41" s="34">
        <f t="shared" si="12"/>
        <v>0</v>
      </c>
      <c r="J41" s="35">
        <v>0</v>
      </c>
      <c r="K41" s="34">
        <f t="shared" si="13"/>
        <v>0</v>
      </c>
      <c r="L41" s="33">
        <f t="shared" si="14"/>
        <v>67</v>
      </c>
      <c r="M41" s="35">
        <v>257</v>
      </c>
      <c r="N41" s="33">
        <f t="shared" si="15"/>
        <v>324</v>
      </c>
      <c r="O41" s="34">
        <f t="shared" si="16"/>
        <v>94.46064139941691</v>
      </c>
      <c r="P41" s="35">
        <v>0.86</v>
      </c>
      <c r="Q41" s="33">
        <f t="shared" si="17"/>
        <v>19</v>
      </c>
      <c r="R41" s="34">
        <f t="shared" si="18"/>
        <v>5.539358600583091</v>
      </c>
      <c r="S41" s="33">
        <f t="shared" si="19"/>
        <v>19</v>
      </c>
      <c r="T41" s="35">
        <v>0</v>
      </c>
    </row>
    <row r="42" spans="1:20" ht="16.5" customHeight="1">
      <c r="A42" s="20" t="s">
        <v>53</v>
      </c>
      <c r="B42" s="35">
        <v>163</v>
      </c>
      <c r="C42" s="35">
        <v>24</v>
      </c>
      <c r="D42" s="35">
        <v>13</v>
      </c>
      <c r="E42" s="33">
        <f t="shared" si="10"/>
        <v>200</v>
      </c>
      <c r="F42" s="35">
        <v>13</v>
      </c>
      <c r="G42" s="34">
        <f t="shared" si="11"/>
        <v>100</v>
      </c>
      <c r="H42" s="35">
        <v>0</v>
      </c>
      <c r="I42" s="34">
        <f t="shared" si="12"/>
        <v>0</v>
      </c>
      <c r="J42" s="35">
        <v>0</v>
      </c>
      <c r="K42" s="34">
        <f t="shared" si="13"/>
        <v>0</v>
      </c>
      <c r="L42" s="33">
        <f t="shared" si="14"/>
        <v>13</v>
      </c>
      <c r="M42" s="35">
        <v>164</v>
      </c>
      <c r="N42" s="33">
        <f t="shared" si="15"/>
        <v>177</v>
      </c>
      <c r="O42" s="34">
        <f t="shared" si="16"/>
        <v>88.5</v>
      </c>
      <c r="P42" s="35">
        <v>0.5</v>
      </c>
      <c r="Q42" s="33">
        <f t="shared" si="17"/>
        <v>23</v>
      </c>
      <c r="R42" s="34">
        <f t="shared" si="18"/>
        <v>11.5</v>
      </c>
      <c r="S42" s="33">
        <f t="shared" si="19"/>
        <v>23</v>
      </c>
      <c r="T42" s="35">
        <v>0</v>
      </c>
    </row>
    <row r="43" spans="1:20" ht="16.5" customHeight="1">
      <c r="A43" s="20" t="s">
        <v>54</v>
      </c>
      <c r="B43" s="35">
        <v>730</v>
      </c>
      <c r="C43" s="35">
        <v>111</v>
      </c>
      <c r="D43" s="35">
        <v>166</v>
      </c>
      <c r="E43" s="33">
        <f t="shared" si="10"/>
        <v>1007</v>
      </c>
      <c r="F43" s="35">
        <v>324</v>
      </c>
      <c r="G43" s="34">
        <f t="shared" si="11"/>
        <v>87.8048780487805</v>
      </c>
      <c r="H43" s="35">
        <v>45</v>
      </c>
      <c r="I43" s="34">
        <f t="shared" si="12"/>
        <v>12.195121951219512</v>
      </c>
      <c r="J43" s="35">
        <v>0</v>
      </c>
      <c r="K43" s="34">
        <f t="shared" si="13"/>
        <v>0</v>
      </c>
      <c r="L43" s="33">
        <f t="shared" si="14"/>
        <v>369</v>
      </c>
      <c r="M43" s="35">
        <v>523</v>
      </c>
      <c r="N43" s="33">
        <f t="shared" si="15"/>
        <v>892</v>
      </c>
      <c r="O43" s="34">
        <f t="shared" si="16"/>
        <v>88.57994041708044</v>
      </c>
      <c r="P43" s="35">
        <v>3.15</v>
      </c>
      <c r="Q43" s="33">
        <f t="shared" si="17"/>
        <v>115</v>
      </c>
      <c r="R43" s="34">
        <f t="shared" si="18"/>
        <v>11.420059582919563</v>
      </c>
      <c r="S43" s="33">
        <f t="shared" si="19"/>
        <v>115</v>
      </c>
      <c r="T43" s="35">
        <v>0</v>
      </c>
    </row>
    <row r="44" spans="1:20" ht="16.5" customHeight="1">
      <c r="A44" s="20" t="s">
        <v>55</v>
      </c>
      <c r="B44" s="35">
        <v>180</v>
      </c>
      <c r="C44" s="35">
        <v>21</v>
      </c>
      <c r="D44" s="35">
        <v>24</v>
      </c>
      <c r="E44" s="33">
        <f t="shared" si="10"/>
        <v>225</v>
      </c>
      <c r="F44" s="35">
        <v>24</v>
      </c>
      <c r="G44" s="34">
        <f t="shared" si="11"/>
        <v>100</v>
      </c>
      <c r="H44" s="35">
        <v>0</v>
      </c>
      <c r="I44" s="34">
        <f t="shared" si="12"/>
        <v>0</v>
      </c>
      <c r="J44" s="35">
        <v>0</v>
      </c>
      <c r="K44" s="34">
        <f t="shared" si="13"/>
        <v>0</v>
      </c>
      <c r="L44" s="33">
        <f t="shared" si="14"/>
        <v>24</v>
      </c>
      <c r="M44" s="35">
        <v>187</v>
      </c>
      <c r="N44" s="33">
        <f t="shared" si="15"/>
        <v>211</v>
      </c>
      <c r="O44" s="34">
        <f t="shared" si="16"/>
        <v>93.77777777777779</v>
      </c>
      <c r="P44" s="35">
        <v>0.75</v>
      </c>
      <c r="Q44" s="33">
        <f t="shared" si="17"/>
        <v>14</v>
      </c>
      <c r="R44" s="34">
        <f t="shared" si="18"/>
        <v>6.222222222222222</v>
      </c>
      <c r="S44" s="33">
        <f t="shared" si="19"/>
        <v>14</v>
      </c>
      <c r="T44" s="35">
        <v>0</v>
      </c>
    </row>
    <row r="45" spans="1:20" ht="16.5" customHeight="1">
      <c r="A45" s="20" t="s">
        <v>79</v>
      </c>
      <c r="B45" s="35">
        <v>394</v>
      </c>
      <c r="C45" s="35">
        <v>28</v>
      </c>
      <c r="D45" s="35">
        <v>145</v>
      </c>
      <c r="E45" s="33">
        <f>B45+C45+D45</f>
        <v>567</v>
      </c>
      <c r="F45" s="35">
        <v>316</v>
      </c>
      <c r="G45" s="34">
        <f>IF(L45=0,0,F45/L45*100)</f>
        <v>100</v>
      </c>
      <c r="H45" s="35">
        <v>0</v>
      </c>
      <c r="I45" s="34">
        <f>IF(L45=0,0,H45/L45*100)</f>
        <v>0</v>
      </c>
      <c r="J45" s="35">
        <v>0</v>
      </c>
      <c r="K45" s="34">
        <f>IF(L45=0,0,J45/L45*100)</f>
        <v>0</v>
      </c>
      <c r="L45" s="33">
        <f>F45+H45+J45</f>
        <v>316</v>
      </c>
      <c r="M45" s="35">
        <v>220</v>
      </c>
      <c r="N45" s="33">
        <f>L45+M45</f>
        <v>536</v>
      </c>
      <c r="O45" s="34">
        <f>IF(E45=0,0,N45/E45*100)</f>
        <v>94.53262786596119</v>
      </c>
      <c r="P45" s="35">
        <v>1.34</v>
      </c>
      <c r="Q45" s="33">
        <f t="shared" si="17"/>
        <v>31</v>
      </c>
      <c r="R45" s="34">
        <f t="shared" si="18"/>
        <v>5.467372134038801</v>
      </c>
      <c r="S45" s="33">
        <f>Q45-T45</f>
        <v>31</v>
      </c>
      <c r="T45" s="35">
        <v>0</v>
      </c>
    </row>
    <row r="46" spans="1:20" s="4" customFormat="1" ht="16.5" customHeight="1">
      <c r="A46" s="27" t="s">
        <v>68</v>
      </c>
      <c r="B46" s="35">
        <v>468</v>
      </c>
      <c r="C46" s="35">
        <v>61</v>
      </c>
      <c r="D46" s="35">
        <v>158</v>
      </c>
      <c r="E46" s="33">
        <f>B46+C46+D46</f>
        <v>687</v>
      </c>
      <c r="F46" s="35">
        <v>155</v>
      </c>
      <c r="G46" s="34">
        <f>IF(L46=0,0,F46/L46*100)</f>
        <v>98.10126582278481</v>
      </c>
      <c r="H46" s="35">
        <v>3</v>
      </c>
      <c r="I46" s="34">
        <f>IF(L46=0,0,H46/L46*100)</f>
        <v>1.89873417721519</v>
      </c>
      <c r="J46" s="35">
        <v>0</v>
      </c>
      <c r="K46" s="34">
        <f>IF(L46=0,0,J46/L46*100)</f>
        <v>0</v>
      </c>
      <c r="L46" s="33">
        <f>F46+H46+J46</f>
        <v>158</v>
      </c>
      <c r="M46" s="35">
        <v>442</v>
      </c>
      <c r="N46" s="33">
        <f>L46+M46</f>
        <v>600</v>
      </c>
      <c r="O46" s="34">
        <f>IF(E46=0,0,N46/E46*100)</f>
        <v>87.33624454148472</v>
      </c>
      <c r="P46" s="35">
        <v>0.91</v>
      </c>
      <c r="Q46" s="33">
        <f t="shared" si="17"/>
        <v>87</v>
      </c>
      <c r="R46" s="34">
        <f t="shared" si="18"/>
        <v>12.663755458515283</v>
      </c>
      <c r="S46" s="33">
        <f>Q46-T46</f>
        <v>85</v>
      </c>
      <c r="T46" s="35">
        <v>2</v>
      </c>
    </row>
    <row r="47" spans="1:22" s="3" customFormat="1" ht="31.5" customHeight="1">
      <c r="A47" s="20" t="s">
        <v>69</v>
      </c>
      <c r="B47" s="35">
        <v>289</v>
      </c>
      <c r="C47" s="35">
        <v>26</v>
      </c>
      <c r="D47" s="35">
        <v>65</v>
      </c>
      <c r="E47" s="33">
        <f>B47+C47+D47</f>
        <v>380</v>
      </c>
      <c r="F47" s="35">
        <v>80</v>
      </c>
      <c r="G47" s="34">
        <f>IF(L47=0,0,F47/L47*100)</f>
        <v>97.5609756097561</v>
      </c>
      <c r="H47" s="35">
        <v>2</v>
      </c>
      <c r="I47" s="34">
        <f>IF(L47=0,0,H47/L47*100)</f>
        <v>2.4390243902439024</v>
      </c>
      <c r="J47" s="35">
        <v>0</v>
      </c>
      <c r="K47" s="34">
        <f>IF(L47=0,0,J47/L47*100)</f>
        <v>0</v>
      </c>
      <c r="L47" s="33">
        <f>F47+H47+J47</f>
        <v>82</v>
      </c>
      <c r="M47" s="35">
        <v>260</v>
      </c>
      <c r="N47" s="33">
        <f>L47+M47</f>
        <v>342</v>
      </c>
      <c r="O47" s="34">
        <f>IF(E47=0,0,N47/E47*100)</f>
        <v>90</v>
      </c>
      <c r="P47" s="35">
        <v>1.39</v>
      </c>
      <c r="Q47" s="33">
        <f t="shared" si="17"/>
        <v>38</v>
      </c>
      <c r="R47" s="34">
        <f t="shared" si="18"/>
        <v>10</v>
      </c>
      <c r="S47" s="33">
        <f>Q47-T47</f>
        <v>38</v>
      </c>
      <c r="T47" s="35">
        <v>0</v>
      </c>
      <c r="U47" s="14"/>
      <c r="V47" s="7"/>
    </row>
    <row r="48" spans="1:23" ht="16.5">
      <c r="A48" s="20" t="s">
        <v>56</v>
      </c>
      <c r="B48" s="35">
        <v>53</v>
      </c>
      <c r="C48" s="35">
        <v>5</v>
      </c>
      <c r="D48" s="35">
        <v>37</v>
      </c>
      <c r="E48" s="33">
        <f>B48+C48+D48</f>
        <v>95</v>
      </c>
      <c r="F48" s="35">
        <v>35</v>
      </c>
      <c r="G48" s="34">
        <f>IF(L48=0,0,F48/L48*100)</f>
        <v>94.5945945945946</v>
      </c>
      <c r="H48" s="35">
        <v>2</v>
      </c>
      <c r="I48" s="34">
        <f>IF(L48=0,0,H48/L48*100)</f>
        <v>5.405405405405405</v>
      </c>
      <c r="J48" s="35">
        <v>0</v>
      </c>
      <c r="K48" s="34">
        <f>IF(L48=0,0,J48/L48*100)</f>
        <v>0</v>
      </c>
      <c r="L48" s="33">
        <f>F48+H48+J48</f>
        <v>37</v>
      </c>
      <c r="M48" s="35">
        <v>47</v>
      </c>
      <c r="N48" s="33">
        <f>L48+M48</f>
        <v>84</v>
      </c>
      <c r="O48" s="34">
        <f>IF(E48=0,0,N48/E48*100)</f>
        <v>88.42105263157895</v>
      </c>
      <c r="P48" s="35">
        <v>1.31</v>
      </c>
      <c r="Q48" s="33">
        <f t="shared" si="17"/>
        <v>11</v>
      </c>
      <c r="R48" s="34">
        <f t="shared" si="18"/>
        <v>11.578947368421053</v>
      </c>
      <c r="S48" s="33">
        <f>Q48-T48</f>
        <v>11</v>
      </c>
      <c r="T48" s="35">
        <v>0</v>
      </c>
      <c r="U48" s="2"/>
      <c r="V48" s="5"/>
      <c r="W48" s="5"/>
    </row>
    <row r="49" spans="1:23" s="3" customFormat="1" ht="33">
      <c r="A49" s="20" t="s">
        <v>57</v>
      </c>
      <c r="B49" s="35">
        <v>981</v>
      </c>
      <c r="C49" s="35">
        <v>137</v>
      </c>
      <c r="D49" s="35">
        <v>496</v>
      </c>
      <c r="E49" s="33">
        <f aca="true" t="shared" si="20" ref="E49:E54">B49+C49+D49</f>
        <v>1614</v>
      </c>
      <c r="F49" s="35">
        <v>445</v>
      </c>
      <c r="G49" s="34">
        <f aca="true" t="shared" si="21" ref="G49:G54">IF(L49=0,0,F49/L49*100)</f>
        <v>87.77120315581854</v>
      </c>
      <c r="H49" s="35">
        <v>61</v>
      </c>
      <c r="I49" s="34">
        <f aca="true" t="shared" si="22" ref="I49:I54">IF(L49=0,0,H49/L49*100)</f>
        <v>12.03155818540434</v>
      </c>
      <c r="J49" s="35">
        <v>1</v>
      </c>
      <c r="K49" s="34">
        <f aca="true" t="shared" si="23" ref="K49:K54">IF(L49=0,0,J49/L49*100)</f>
        <v>0.19723865877712032</v>
      </c>
      <c r="L49" s="33">
        <f aca="true" t="shared" si="24" ref="L49:L54">F49+H49+J49</f>
        <v>507</v>
      </c>
      <c r="M49" s="35">
        <v>952</v>
      </c>
      <c r="N49" s="33">
        <f aca="true" t="shared" si="25" ref="N49:N54">L49+M49</f>
        <v>1459</v>
      </c>
      <c r="O49" s="34">
        <f aca="true" t="shared" si="26" ref="O49:O54">IF(E49=0,0,N49/E49*100)</f>
        <v>90.39653035935564</v>
      </c>
      <c r="P49" s="35">
        <v>3.5</v>
      </c>
      <c r="Q49" s="33">
        <f t="shared" si="17"/>
        <v>155</v>
      </c>
      <c r="R49" s="34">
        <f t="shared" si="18"/>
        <v>9.603469640644361</v>
      </c>
      <c r="S49" s="33">
        <f aca="true" t="shared" si="27" ref="S49:S54">Q49-T49</f>
        <v>147</v>
      </c>
      <c r="T49" s="35">
        <v>8</v>
      </c>
      <c r="U49" s="30"/>
      <c r="V49" s="6"/>
      <c r="W49" s="7"/>
    </row>
    <row r="50" spans="1:22" ht="33">
      <c r="A50" s="31" t="s">
        <v>82</v>
      </c>
      <c r="B50" s="35">
        <v>156</v>
      </c>
      <c r="C50" s="35">
        <v>2</v>
      </c>
      <c r="D50" s="35">
        <v>25</v>
      </c>
      <c r="E50" s="33">
        <f t="shared" si="20"/>
        <v>183</v>
      </c>
      <c r="F50" s="35">
        <v>36</v>
      </c>
      <c r="G50" s="34">
        <f t="shared" si="21"/>
        <v>97.2972972972973</v>
      </c>
      <c r="H50" s="35">
        <v>1</v>
      </c>
      <c r="I50" s="34">
        <f t="shared" si="22"/>
        <v>2.7027027027027026</v>
      </c>
      <c r="J50" s="35">
        <v>0</v>
      </c>
      <c r="K50" s="34">
        <f t="shared" si="23"/>
        <v>0</v>
      </c>
      <c r="L50" s="33">
        <f t="shared" si="24"/>
        <v>37</v>
      </c>
      <c r="M50" s="35">
        <v>138</v>
      </c>
      <c r="N50" s="33">
        <f t="shared" si="25"/>
        <v>175</v>
      </c>
      <c r="O50" s="34">
        <f t="shared" si="26"/>
        <v>95.62841530054644</v>
      </c>
      <c r="P50" s="35">
        <v>1.14</v>
      </c>
      <c r="Q50" s="33">
        <f t="shared" si="17"/>
        <v>8</v>
      </c>
      <c r="R50" s="34">
        <f t="shared" si="18"/>
        <v>4.371584699453552</v>
      </c>
      <c r="S50" s="33">
        <f t="shared" si="27"/>
        <v>8</v>
      </c>
      <c r="T50" s="35">
        <v>0</v>
      </c>
      <c r="U50" s="5"/>
      <c r="V50" s="5"/>
    </row>
    <row r="51" spans="1:20" ht="33">
      <c r="A51" s="31" t="s">
        <v>83</v>
      </c>
      <c r="B51" s="35">
        <v>140</v>
      </c>
      <c r="C51" s="35">
        <v>1</v>
      </c>
      <c r="D51" s="35">
        <v>12</v>
      </c>
      <c r="E51" s="33">
        <f t="shared" si="20"/>
        <v>153</v>
      </c>
      <c r="F51" s="35">
        <v>15</v>
      </c>
      <c r="G51" s="34">
        <f t="shared" si="21"/>
        <v>100</v>
      </c>
      <c r="H51" s="35">
        <v>0</v>
      </c>
      <c r="I51" s="34">
        <f t="shared" si="22"/>
        <v>0</v>
      </c>
      <c r="J51" s="35">
        <v>0</v>
      </c>
      <c r="K51" s="34">
        <f t="shared" si="23"/>
        <v>0</v>
      </c>
      <c r="L51" s="33">
        <f t="shared" si="24"/>
        <v>15</v>
      </c>
      <c r="M51" s="35">
        <v>134</v>
      </c>
      <c r="N51" s="33">
        <f t="shared" si="25"/>
        <v>149</v>
      </c>
      <c r="O51" s="34">
        <f t="shared" si="26"/>
        <v>97.38562091503267</v>
      </c>
      <c r="P51" s="35">
        <v>0.83</v>
      </c>
      <c r="Q51" s="33">
        <f t="shared" si="17"/>
        <v>4</v>
      </c>
      <c r="R51" s="34">
        <f t="shared" si="18"/>
        <v>2.6143790849673203</v>
      </c>
      <c r="S51" s="33">
        <f t="shared" si="27"/>
        <v>4</v>
      </c>
      <c r="T51" s="35">
        <v>0</v>
      </c>
    </row>
    <row r="52" spans="1:20" ht="33">
      <c r="A52" s="31" t="s">
        <v>84</v>
      </c>
      <c r="B52" s="35">
        <v>135</v>
      </c>
      <c r="C52" s="35">
        <v>7</v>
      </c>
      <c r="D52" s="35">
        <v>18</v>
      </c>
      <c r="E52" s="33">
        <f t="shared" si="20"/>
        <v>160</v>
      </c>
      <c r="F52" s="35">
        <v>18</v>
      </c>
      <c r="G52" s="34">
        <f t="shared" si="21"/>
        <v>100</v>
      </c>
      <c r="H52" s="35">
        <v>0</v>
      </c>
      <c r="I52" s="34">
        <f t="shared" si="22"/>
        <v>0</v>
      </c>
      <c r="J52" s="35">
        <v>0</v>
      </c>
      <c r="K52" s="34">
        <f t="shared" si="23"/>
        <v>0</v>
      </c>
      <c r="L52" s="33">
        <f t="shared" si="24"/>
        <v>18</v>
      </c>
      <c r="M52" s="35">
        <v>131</v>
      </c>
      <c r="N52" s="33">
        <f t="shared" si="25"/>
        <v>149</v>
      </c>
      <c r="O52" s="34">
        <f t="shared" si="26"/>
        <v>93.125</v>
      </c>
      <c r="P52" s="35">
        <v>1.44</v>
      </c>
      <c r="Q52" s="33">
        <f t="shared" si="17"/>
        <v>11</v>
      </c>
      <c r="R52" s="34">
        <f t="shared" si="18"/>
        <v>6.875000000000001</v>
      </c>
      <c r="S52" s="33">
        <f t="shared" si="27"/>
        <v>11</v>
      </c>
      <c r="T52" s="35">
        <v>0</v>
      </c>
    </row>
    <row r="53" spans="1:20" ht="33">
      <c r="A53" s="32" t="s">
        <v>85</v>
      </c>
      <c r="B53" s="35">
        <v>137</v>
      </c>
      <c r="C53" s="35">
        <v>15</v>
      </c>
      <c r="D53" s="35">
        <v>16</v>
      </c>
      <c r="E53" s="33">
        <f t="shared" si="20"/>
        <v>168</v>
      </c>
      <c r="F53" s="35">
        <v>24</v>
      </c>
      <c r="G53" s="34">
        <f t="shared" si="21"/>
        <v>100</v>
      </c>
      <c r="H53" s="35">
        <v>0</v>
      </c>
      <c r="I53" s="34">
        <f t="shared" si="22"/>
        <v>0</v>
      </c>
      <c r="J53" s="35">
        <v>0</v>
      </c>
      <c r="K53" s="34">
        <f t="shared" si="23"/>
        <v>0</v>
      </c>
      <c r="L53" s="33">
        <f t="shared" si="24"/>
        <v>24</v>
      </c>
      <c r="M53" s="35">
        <v>131</v>
      </c>
      <c r="N53" s="33">
        <f t="shared" si="25"/>
        <v>155</v>
      </c>
      <c r="O53" s="34">
        <f t="shared" si="26"/>
        <v>92.26190476190477</v>
      </c>
      <c r="P53" s="35">
        <v>1.67</v>
      </c>
      <c r="Q53" s="33">
        <f t="shared" si="17"/>
        <v>13</v>
      </c>
      <c r="R53" s="34">
        <f t="shared" si="18"/>
        <v>7.738095238095238</v>
      </c>
      <c r="S53" s="33">
        <f t="shared" si="27"/>
        <v>13</v>
      </c>
      <c r="T53" s="35">
        <v>0</v>
      </c>
    </row>
    <row r="54" spans="1:20" ht="33">
      <c r="A54" s="32" t="s">
        <v>86</v>
      </c>
      <c r="B54" s="35">
        <v>134</v>
      </c>
      <c r="C54" s="35">
        <v>13</v>
      </c>
      <c r="D54" s="35">
        <v>12</v>
      </c>
      <c r="E54" s="33">
        <f t="shared" si="20"/>
        <v>159</v>
      </c>
      <c r="F54" s="35">
        <v>12</v>
      </c>
      <c r="G54" s="34">
        <f t="shared" si="21"/>
        <v>100</v>
      </c>
      <c r="H54" s="35">
        <v>0</v>
      </c>
      <c r="I54" s="34">
        <f t="shared" si="22"/>
        <v>0</v>
      </c>
      <c r="J54" s="35">
        <v>0</v>
      </c>
      <c r="K54" s="34">
        <f t="shared" si="23"/>
        <v>0</v>
      </c>
      <c r="L54" s="33">
        <f t="shared" si="24"/>
        <v>12</v>
      </c>
      <c r="M54" s="35">
        <v>138</v>
      </c>
      <c r="N54" s="33">
        <f t="shared" si="25"/>
        <v>150</v>
      </c>
      <c r="O54" s="34">
        <f t="shared" si="26"/>
        <v>94.33962264150944</v>
      </c>
      <c r="P54" s="35">
        <v>0.79</v>
      </c>
      <c r="Q54" s="33">
        <f t="shared" si="17"/>
        <v>9</v>
      </c>
      <c r="R54" s="34">
        <f t="shared" si="18"/>
        <v>5.660377358490567</v>
      </c>
      <c r="S54" s="33">
        <f t="shared" si="27"/>
        <v>9</v>
      </c>
      <c r="T54" s="35">
        <v>0</v>
      </c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2015-12-14T05:58:32Z</dcterms:modified>
  <cp:category/>
  <cp:version/>
  <cp:contentType/>
  <cp:contentStatus/>
</cp:coreProperties>
</file>