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<sst xmlns="http://schemas.openxmlformats.org/spreadsheetml/2006/main" count="100" uniqueCount="90">
  <si>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</si>
  <si>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</si>
  <si>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</si>
  <si>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</si>
  <si>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</si>
  <si>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</si>
  <si>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</si>
  <si>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</si>
  <si>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</si>
  <si>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</si>
  <si>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</si>
  <si>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</si>
  <si>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</si>
  <si>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</si>
  <si>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</si>
  <si>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</si>
  <si>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</si>
  <si>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</si>
  <si>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</si>
  <si>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</si>
  <si>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</si>
  <si>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</si>
  <si>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</si>
  <si>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</si>
  <si>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</si>
  <si>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</si>
  <si>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</si>
  <si>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</si>
  <si>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</si>
  <si>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</si>
  <si>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</si>
  <si>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</si>
  <si>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</si>
  <si>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</si>
  <si>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</si>
  <si>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</si>
  <si>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</si>
  <si>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</si>
  <si>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</si>
  <si>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</si>
  <si>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</si>
  <si>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</si>
  <si>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</si>
  <si>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</si>
  <si>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</si>
  <si>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</si>
  <si>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</si>
  <si>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</si>
  <si>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</si>
  <si>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</si>
  <si>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</si>
  <si>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</si>
  <si>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</si>
  <si>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</si>
  <si>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</si>
  <si>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</si>
  <si>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</si>
  <si>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</si>
  <si>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</si>
  <si>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</si>
  <si>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</si>
  <si>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金門縣衛生局</t>
  </si>
  <si>
    <t>金門縣地政局</t>
  </si>
  <si>
    <t>金門縣環境保護局</t>
  </si>
  <si>
    <t>金門縣消防局</t>
  </si>
  <si>
    <t>金門縣警察局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</si>
  <si>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</si>
  <si>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</si>
  <si>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</si>
  <si>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</si>
  <si>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</si>
  <si>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</si>
  <si>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</si>
  <si>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</si>
  <si>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</si>
  <si>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</si>
  <si>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</si>
  <si>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</si>
  <si>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金門縣稅務局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</si>
  <si>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</si>
  <si>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</si>
  <si>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</si>
  <si>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</si>
  <si>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</si>
  <si>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</si>
  <si>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</si>
  <si>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</si>
  <si>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</si>
  <si>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</si>
  <si>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起迄日期:2015/09/01至 2015/09/30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</si>
</sst>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  <numFmt numFmtId="201" formatCode="_-&quot;$&quot;* #,##0_-;\-&quot;$&quot;* #,##0_-;_-&quot;$&quot;* &quot;-&quot;_-;_-@_-"/>
    <numFmt numFmtId="202" formatCode="_-* #,##0_-;\-* #,##0_-;_-* &quot;-&quot;_-;_-@_-"/>
    <numFmt numFmtId="203" formatCode="_-&quot;$&quot;* #,##0.00_-;\-&quot;$&quot;* #,##0.00_-;_-&quot;$&quot;* &quot;-&quot;??_-;_-@_-"/>
    <numFmt numFmtId="204" formatCode="_-* #,##0.00_-;\-* #,##0.00_-;_-* &quot;-&quot;??_-;_-@_-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0" sqref="E10:E54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7.75">
      <c r="A2" s="36" t="s">
        <v>59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21.75" customHeight="1">
      <c r="A3" s="40" t="s">
        <v>89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25.5" customHeight="1">
      <c r="A4" s="44"/>
      <c r="B4" s="39" t="s">
        <v>0</v>
      </c>
      <c r="C4" s="39"/>
      <c r="D4" s="39"/>
      <c r="E4" s="39"/>
      <c r="F4" s="39" t="s">
        <v>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 t="s">
        <v>2</v>
      </c>
      <c r="R4" s="39"/>
      <c r="S4" s="39"/>
      <c r="T4" s="39"/>
    </row>
    <row r="5" spans="1:20" ht="34.5" customHeight="1">
      <c r="A5" s="44"/>
      <c r="B5" s="37" t="s">
        <v>3</v>
      </c>
      <c r="C5" s="37" t="s">
        <v>77</v>
      </c>
      <c r="D5" s="37" t="s">
        <v>4</v>
      </c>
      <c r="E5" s="10" t="s">
        <v>5</v>
      </c>
      <c r="F5" s="39" t="s">
        <v>6</v>
      </c>
      <c r="G5" s="39"/>
      <c r="H5" s="39"/>
      <c r="I5" s="39"/>
      <c r="J5" s="39"/>
      <c r="K5" s="39"/>
      <c r="L5" s="10" t="s">
        <v>7</v>
      </c>
      <c r="M5" s="37" t="s">
        <v>8</v>
      </c>
      <c r="N5" s="39" t="s">
        <v>9</v>
      </c>
      <c r="O5" s="39"/>
      <c r="P5" s="38" t="s">
        <v>10</v>
      </c>
      <c r="Q5" s="39" t="s">
        <v>2</v>
      </c>
      <c r="R5" s="39"/>
      <c r="S5" s="37" t="s">
        <v>11</v>
      </c>
      <c r="T5" s="37" t="s">
        <v>12</v>
      </c>
    </row>
    <row r="6" spans="1:24" ht="34.5" customHeight="1">
      <c r="A6" s="44"/>
      <c r="B6" s="37"/>
      <c r="C6" s="37"/>
      <c r="D6" s="37"/>
      <c r="E6" s="41" t="s">
        <v>13</v>
      </c>
      <c r="F6" s="39" t="s">
        <v>14</v>
      </c>
      <c r="G6" s="39"/>
      <c r="H6" s="43" t="s">
        <v>15</v>
      </c>
      <c r="I6" s="43"/>
      <c r="J6" s="39" t="s">
        <v>16</v>
      </c>
      <c r="K6" s="39"/>
      <c r="L6" s="41" t="s">
        <v>17</v>
      </c>
      <c r="M6" s="37"/>
      <c r="N6" s="42" t="s">
        <v>18</v>
      </c>
      <c r="O6" s="42"/>
      <c r="P6" s="38"/>
      <c r="Q6" s="42" t="s">
        <v>67</v>
      </c>
      <c r="R6" s="42"/>
      <c r="S6" s="37"/>
      <c r="T6" s="37"/>
      <c r="U6" s="5"/>
      <c r="V6" s="5"/>
      <c r="W6" s="5"/>
      <c r="X6" s="5"/>
    </row>
    <row r="7" spans="1:24" ht="17.25" customHeight="1">
      <c r="A7" s="44"/>
      <c r="B7" s="37"/>
      <c r="C7" s="37"/>
      <c r="D7" s="37"/>
      <c r="E7" s="41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41"/>
      <c r="M7" s="37"/>
      <c r="N7" s="10" t="s">
        <v>19</v>
      </c>
      <c r="O7" s="9" t="s">
        <v>20</v>
      </c>
      <c r="P7" s="38"/>
      <c r="Q7" s="10" t="s">
        <v>19</v>
      </c>
      <c r="R7" s="9" t="s">
        <v>20</v>
      </c>
      <c r="S7" s="37"/>
      <c r="T7" s="37"/>
      <c r="U7" s="5"/>
      <c r="V7" s="5"/>
      <c r="W7" s="5"/>
      <c r="X7" s="5"/>
    </row>
    <row r="8" spans="1:24" ht="17.25" customHeight="1">
      <c r="A8" s="44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SUM(B10:B54)</f>
        <v>26733</v>
      </c>
      <c r="C9" s="21">
        <f>SUM(C10:C54)</f>
        <v>3954</v>
      </c>
      <c r="D9" s="21">
        <f>SUM(D10:D54)</f>
        <v>7977</v>
      </c>
      <c r="E9" s="21">
        <f>SUM(E10:E54)</f>
        <v>38664</v>
      </c>
      <c r="F9" s="21">
        <f>SUM(F10:F54)</f>
        <v>10379</v>
      </c>
      <c r="G9" s="22">
        <f>IF(L9=0,"0.00",F9/L9*100)</f>
        <v>91.59018708083305</v>
      </c>
      <c r="H9" s="21">
        <f>SUM(H10:H54)</f>
        <v>936</v>
      </c>
      <c r="I9" s="23">
        <f>(H9/L9)*100</f>
        <v>8.259795270031768</v>
      </c>
      <c r="J9" s="21">
        <f>SUM(J10:J54)</f>
        <v>17</v>
      </c>
      <c r="K9" s="23">
        <f>(J9/L9)*100</f>
        <v>0.1500176491351924</v>
      </c>
      <c r="L9" s="21">
        <f>F9+H9+J9</f>
        <v>11332</v>
      </c>
      <c r="M9" s="21">
        <f>SUM(M10:M54)</f>
        <v>23716</v>
      </c>
      <c r="N9" s="21">
        <f>L9+M9</f>
        <v>35048</v>
      </c>
      <c r="O9" s="23">
        <f>IF(E9=0,"0.00",N9/E9*100)</f>
        <v>90.64763087109455</v>
      </c>
      <c r="P9" s="23">
        <f>(P10+P11+P12+P13+P14+P15+P16+P17+P18+P19+P20+P21+P22+P23+P24+P25+P26+P27+P28+P29+P30+P31+P32+P33+P34+P35+P36+P37+P38+P39+P40+P41+P42+P43+P44+O45+P46+P47+P48+P49)/IF((42-COUNTIF(P10:P54,0))=0,1,(42-COUNTIF(P10:P54,0)))</f>
        <v>4.329798286819563</v>
      </c>
      <c r="Q9" s="21">
        <f>(E9-N9)</f>
        <v>3616</v>
      </c>
      <c r="R9" s="24">
        <f>IF(E9=0,"0.00",Q9/E9*100)</f>
        <v>9.35236912890544</v>
      </c>
      <c r="S9" s="21">
        <v>3500</v>
      </c>
      <c r="T9" s="25">
        <f>SUM(T10:T54)</f>
        <v>116</v>
      </c>
      <c r="U9" s="5"/>
      <c r="V9" s="5"/>
    </row>
    <row r="10" spans="1:21" ht="16.5" customHeight="1">
      <c r="A10" s="20" t="s">
        <v>70</v>
      </c>
      <c r="B10" s="35">
        <v>950</v>
      </c>
      <c r="C10" s="35">
        <v>60</v>
      </c>
      <c r="D10" s="35">
        <v>168</v>
      </c>
      <c r="E10" s="33">
        <f aca="true" t="shared" si="0" ref="E10:E20">B10+C10+D10</f>
        <v>1178</v>
      </c>
      <c r="F10" s="35">
        <v>312</v>
      </c>
      <c r="G10" s="34">
        <f aca="true" t="shared" si="1" ref="G10:G20">IF(L10=0,0,F10/L10*100)</f>
        <v>97.5</v>
      </c>
      <c r="H10" s="35">
        <v>8</v>
      </c>
      <c r="I10" s="34">
        <f aca="true" t="shared" si="2" ref="I10:I20">IF(L10=0,0,H10/L10*100)</f>
        <v>2.5</v>
      </c>
      <c r="J10" s="35">
        <v>0</v>
      </c>
      <c r="K10" s="34">
        <f aca="true" t="shared" si="3" ref="K10:K20">IF(L10=0,0,J10/L10*100)</f>
        <v>0</v>
      </c>
      <c r="L10" s="33">
        <f aca="true" t="shared" si="4" ref="L10:L20">F10+H10+J10</f>
        <v>320</v>
      </c>
      <c r="M10" s="35">
        <v>799</v>
      </c>
      <c r="N10" s="33">
        <f aca="true" t="shared" si="5" ref="N10:N20">L10+M10</f>
        <v>1119</v>
      </c>
      <c r="O10" s="34">
        <f aca="true" t="shared" si="6" ref="O10:O20">IF(E10=0,0,N10/E10*100)</f>
        <v>94.99151103565366</v>
      </c>
      <c r="P10" s="35">
        <v>1.59</v>
      </c>
      <c r="Q10" s="33">
        <f>E10-N10</f>
        <v>59</v>
      </c>
      <c r="R10" s="34">
        <f>IF(E10=0,0,Q10/E10*100)</f>
        <v>5.00848896434635</v>
      </c>
      <c r="S10" s="33">
        <f aca="true" t="shared" si="7" ref="S10:S20">Q10-T10</f>
        <v>59</v>
      </c>
      <c r="T10" s="35">
        <v>0</v>
      </c>
      <c r="U10" s="30"/>
    </row>
    <row r="11" spans="1:21" ht="16.5" customHeight="1">
      <c r="A11" s="20" t="s">
        <v>71</v>
      </c>
      <c r="B11" s="35">
        <v>557</v>
      </c>
      <c r="C11" s="35">
        <v>62</v>
      </c>
      <c r="D11" s="35">
        <v>139</v>
      </c>
      <c r="E11" s="33">
        <f t="shared" si="0"/>
        <v>758</v>
      </c>
      <c r="F11" s="35">
        <v>166</v>
      </c>
      <c r="G11" s="34">
        <f t="shared" si="1"/>
        <v>95.40229885057471</v>
      </c>
      <c r="H11" s="35">
        <v>8</v>
      </c>
      <c r="I11" s="34">
        <f t="shared" si="2"/>
        <v>4.597701149425287</v>
      </c>
      <c r="J11" s="35">
        <v>0</v>
      </c>
      <c r="K11" s="34">
        <f t="shared" si="3"/>
        <v>0</v>
      </c>
      <c r="L11" s="33">
        <f t="shared" si="4"/>
        <v>174</v>
      </c>
      <c r="M11" s="35">
        <v>516</v>
      </c>
      <c r="N11" s="33">
        <f t="shared" si="5"/>
        <v>690</v>
      </c>
      <c r="O11" s="34">
        <f t="shared" si="6"/>
        <v>91.02902374670184</v>
      </c>
      <c r="P11" s="35">
        <v>2.53</v>
      </c>
      <c r="Q11" s="33">
        <f>E11-N11</f>
        <v>68</v>
      </c>
      <c r="R11" s="34">
        <f>IF(E11=0,0,Q11/E11*100)</f>
        <v>8.970976253298153</v>
      </c>
      <c r="S11" s="33">
        <f t="shared" si="7"/>
        <v>67</v>
      </c>
      <c r="T11" s="35">
        <v>1</v>
      </c>
      <c r="U11" s="8"/>
    </row>
    <row r="12" spans="1:21" ht="16.5" customHeight="1">
      <c r="A12" s="20" t="s">
        <v>72</v>
      </c>
      <c r="B12" s="35">
        <v>1765</v>
      </c>
      <c r="C12" s="35">
        <v>316</v>
      </c>
      <c r="D12" s="35">
        <v>581</v>
      </c>
      <c r="E12" s="33">
        <f t="shared" si="0"/>
        <v>2662</v>
      </c>
      <c r="F12" s="35">
        <v>702</v>
      </c>
      <c r="G12" s="34">
        <f t="shared" si="1"/>
        <v>84.17266187050359</v>
      </c>
      <c r="H12" s="35">
        <v>128</v>
      </c>
      <c r="I12" s="34">
        <f t="shared" si="2"/>
        <v>15.347721822541965</v>
      </c>
      <c r="J12" s="35">
        <v>4</v>
      </c>
      <c r="K12" s="34">
        <f t="shared" si="3"/>
        <v>0.4796163069544364</v>
      </c>
      <c r="L12" s="33">
        <f t="shared" si="4"/>
        <v>834</v>
      </c>
      <c r="M12" s="35">
        <v>1513</v>
      </c>
      <c r="N12" s="33">
        <f t="shared" si="5"/>
        <v>2347</v>
      </c>
      <c r="O12" s="34">
        <f t="shared" si="6"/>
        <v>88.16679188580015</v>
      </c>
      <c r="P12" s="35">
        <v>4.2</v>
      </c>
      <c r="Q12" s="33">
        <f>E12-N12</f>
        <v>315</v>
      </c>
      <c r="R12" s="34">
        <f>IF(E12=0,0,Q12/E12*100)</f>
        <v>11.83320811419985</v>
      </c>
      <c r="S12" s="33">
        <f t="shared" si="7"/>
        <v>294</v>
      </c>
      <c r="T12" s="35">
        <v>21</v>
      </c>
      <c r="U12" s="8"/>
    </row>
    <row r="13" spans="1:21" ht="16.5" customHeight="1">
      <c r="A13" s="20" t="s">
        <v>73</v>
      </c>
      <c r="B13" s="35">
        <v>2087</v>
      </c>
      <c r="C13" s="35">
        <v>265</v>
      </c>
      <c r="D13" s="35">
        <v>408</v>
      </c>
      <c r="E13" s="33">
        <f t="shared" si="0"/>
        <v>2760</v>
      </c>
      <c r="F13" s="35">
        <v>739</v>
      </c>
      <c r="G13" s="34">
        <f t="shared" si="1"/>
        <v>89.57575757575758</v>
      </c>
      <c r="H13" s="35">
        <v>85</v>
      </c>
      <c r="I13" s="34">
        <f t="shared" si="2"/>
        <v>10.303030303030303</v>
      </c>
      <c r="J13" s="35">
        <v>1</v>
      </c>
      <c r="K13" s="34">
        <f t="shared" si="3"/>
        <v>0.12121212121212122</v>
      </c>
      <c r="L13" s="33">
        <f t="shared" si="4"/>
        <v>825</v>
      </c>
      <c r="M13" s="35">
        <v>1653</v>
      </c>
      <c r="N13" s="33">
        <f t="shared" si="5"/>
        <v>2478</v>
      </c>
      <c r="O13" s="34">
        <f t="shared" si="6"/>
        <v>89.78260869565217</v>
      </c>
      <c r="P13" s="35">
        <v>2.89</v>
      </c>
      <c r="Q13" s="33">
        <f>E13-N13</f>
        <v>282</v>
      </c>
      <c r="R13" s="34">
        <f>IF(E13=0,0,Q13/E13*100)</f>
        <v>10.217391304347826</v>
      </c>
      <c r="S13" s="33">
        <f t="shared" si="7"/>
        <v>262</v>
      </c>
      <c r="T13" s="35">
        <v>20</v>
      </c>
      <c r="U13" s="8"/>
    </row>
    <row r="14" spans="1:21" ht="16.5" customHeight="1">
      <c r="A14" s="20" t="s">
        <v>74</v>
      </c>
      <c r="B14" s="35">
        <v>1289</v>
      </c>
      <c r="C14" s="35">
        <v>308</v>
      </c>
      <c r="D14" s="35">
        <v>315</v>
      </c>
      <c r="E14" s="33">
        <f t="shared" si="0"/>
        <v>1912</v>
      </c>
      <c r="F14" s="35">
        <v>448</v>
      </c>
      <c r="G14" s="34">
        <f t="shared" si="1"/>
        <v>69.3498452012384</v>
      </c>
      <c r="H14" s="35">
        <v>192</v>
      </c>
      <c r="I14" s="34">
        <f t="shared" si="2"/>
        <v>29.721362229102166</v>
      </c>
      <c r="J14" s="35">
        <v>6</v>
      </c>
      <c r="K14" s="34">
        <f t="shared" si="3"/>
        <v>0.9287925696594427</v>
      </c>
      <c r="L14" s="33">
        <f t="shared" si="4"/>
        <v>646</v>
      </c>
      <c r="M14" s="35">
        <v>1041</v>
      </c>
      <c r="N14" s="33">
        <f t="shared" si="5"/>
        <v>1687</v>
      </c>
      <c r="O14" s="34">
        <f t="shared" si="6"/>
        <v>88.23221757322176</v>
      </c>
      <c r="P14" s="35">
        <v>5.58</v>
      </c>
      <c r="Q14" s="33">
        <f>E14-N14</f>
        <v>225</v>
      </c>
      <c r="R14" s="34">
        <f>IF(E14=0,0,Q14/E14*100)</f>
        <v>11.767782426778242</v>
      </c>
      <c r="S14" s="33">
        <f t="shared" si="7"/>
        <v>212</v>
      </c>
      <c r="T14" s="35">
        <v>13</v>
      </c>
      <c r="U14" s="8"/>
    </row>
    <row r="15" spans="1:21" ht="16.5" customHeight="1">
      <c r="A15" s="20" t="s">
        <v>80</v>
      </c>
      <c r="B15" s="35">
        <v>419</v>
      </c>
      <c r="C15" s="35">
        <v>124</v>
      </c>
      <c r="D15" s="35">
        <v>282</v>
      </c>
      <c r="E15" s="33">
        <f t="shared" si="0"/>
        <v>825</v>
      </c>
      <c r="F15" s="35">
        <v>227</v>
      </c>
      <c r="G15" s="34">
        <f t="shared" si="1"/>
        <v>72.52396166134186</v>
      </c>
      <c r="H15" s="35">
        <v>84</v>
      </c>
      <c r="I15" s="34">
        <f t="shared" si="2"/>
        <v>26.837060702875398</v>
      </c>
      <c r="J15" s="35">
        <v>2</v>
      </c>
      <c r="K15" s="34">
        <f t="shared" si="3"/>
        <v>0.6389776357827476</v>
      </c>
      <c r="L15" s="33">
        <f t="shared" si="4"/>
        <v>313</v>
      </c>
      <c r="M15" s="35">
        <v>420</v>
      </c>
      <c r="N15" s="33">
        <f t="shared" si="5"/>
        <v>733</v>
      </c>
      <c r="O15" s="34">
        <f t="shared" si="6"/>
        <v>88.84848484848484</v>
      </c>
      <c r="P15" s="35">
        <v>4.65</v>
      </c>
      <c r="Q15" s="33">
        <f>E15-N15</f>
        <v>92</v>
      </c>
      <c r="R15" s="34">
        <f>IF(E15=0,0,Q15/E15*100)</f>
        <v>11.15151515151515</v>
      </c>
      <c r="S15" s="33">
        <f t="shared" si="7"/>
        <v>81</v>
      </c>
      <c r="T15" s="35">
        <v>11</v>
      </c>
      <c r="U15" s="8"/>
    </row>
    <row r="16" spans="1:21" ht="16.5" customHeight="1">
      <c r="A16" s="20" t="s">
        <v>81</v>
      </c>
      <c r="B16" s="35">
        <v>1385</v>
      </c>
      <c r="C16" s="35">
        <v>171</v>
      </c>
      <c r="D16" s="35">
        <v>516</v>
      </c>
      <c r="E16" s="33">
        <f t="shared" si="0"/>
        <v>2072</v>
      </c>
      <c r="F16" s="35">
        <v>653</v>
      </c>
      <c r="G16" s="34">
        <f t="shared" si="1"/>
        <v>89.3296853625171</v>
      </c>
      <c r="H16" s="35">
        <v>78</v>
      </c>
      <c r="I16" s="34">
        <f t="shared" si="2"/>
        <v>10.6703146374829</v>
      </c>
      <c r="J16" s="35">
        <v>0</v>
      </c>
      <c r="K16" s="34">
        <f t="shared" si="3"/>
        <v>0</v>
      </c>
      <c r="L16" s="33">
        <f t="shared" si="4"/>
        <v>731</v>
      </c>
      <c r="M16" s="35">
        <v>1146</v>
      </c>
      <c r="N16" s="33">
        <f t="shared" si="5"/>
        <v>1877</v>
      </c>
      <c r="O16" s="34">
        <f t="shared" si="6"/>
        <v>90.58880308880309</v>
      </c>
      <c r="P16" s="35">
        <v>3.54</v>
      </c>
      <c r="Q16" s="33">
        <f>E16-N16</f>
        <v>195</v>
      </c>
      <c r="R16" s="34">
        <f>IF(E16=0,0,Q16/E16*100)</f>
        <v>9.411196911196912</v>
      </c>
      <c r="S16" s="33">
        <f t="shared" si="7"/>
        <v>195</v>
      </c>
      <c r="T16" s="35">
        <v>0</v>
      </c>
      <c r="U16" s="8"/>
    </row>
    <row r="17" spans="1:21" ht="16.5" customHeight="1">
      <c r="A17" s="20" t="s">
        <v>75</v>
      </c>
      <c r="B17" s="35">
        <v>403</v>
      </c>
      <c r="C17" s="35">
        <v>29</v>
      </c>
      <c r="D17" s="35">
        <v>187</v>
      </c>
      <c r="E17" s="33">
        <f t="shared" si="0"/>
        <v>619</v>
      </c>
      <c r="F17" s="35">
        <v>121</v>
      </c>
      <c r="G17" s="34">
        <f t="shared" si="1"/>
        <v>95.2755905511811</v>
      </c>
      <c r="H17" s="35">
        <v>6</v>
      </c>
      <c r="I17" s="34">
        <f t="shared" si="2"/>
        <v>4.724409448818897</v>
      </c>
      <c r="J17" s="35">
        <v>0</v>
      </c>
      <c r="K17" s="34">
        <f t="shared" si="3"/>
        <v>0</v>
      </c>
      <c r="L17" s="33">
        <f t="shared" si="4"/>
        <v>127</v>
      </c>
      <c r="M17" s="35">
        <v>456</v>
      </c>
      <c r="N17" s="33">
        <f t="shared" si="5"/>
        <v>583</v>
      </c>
      <c r="O17" s="34">
        <f t="shared" si="6"/>
        <v>94.18416801292408</v>
      </c>
      <c r="P17" s="35">
        <v>2.38</v>
      </c>
      <c r="Q17" s="33">
        <f>E17-N17</f>
        <v>36</v>
      </c>
      <c r="R17" s="34">
        <f>IF(E17=0,0,Q17/E17*100)</f>
        <v>5.815831987075929</v>
      </c>
      <c r="S17" s="33">
        <f t="shared" si="7"/>
        <v>35</v>
      </c>
      <c r="T17" s="35">
        <v>1</v>
      </c>
      <c r="U17" s="8"/>
    </row>
    <row r="18" spans="1:21" ht="16.5" customHeight="1">
      <c r="A18" s="20" t="s">
        <v>87</v>
      </c>
      <c r="B18" s="35">
        <v>528</v>
      </c>
      <c r="C18" s="35">
        <v>171</v>
      </c>
      <c r="D18" s="35">
        <v>143</v>
      </c>
      <c r="E18" s="33">
        <f t="shared" si="0"/>
        <v>842</v>
      </c>
      <c r="F18" s="35">
        <v>215</v>
      </c>
      <c r="G18" s="34">
        <f t="shared" si="1"/>
        <v>76.24113475177306</v>
      </c>
      <c r="H18" s="35">
        <v>67</v>
      </c>
      <c r="I18" s="34">
        <f t="shared" si="2"/>
        <v>23.75886524822695</v>
      </c>
      <c r="J18" s="35">
        <v>0</v>
      </c>
      <c r="K18" s="34">
        <f t="shared" si="3"/>
        <v>0</v>
      </c>
      <c r="L18" s="33">
        <f t="shared" si="4"/>
        <v>282</v>
      </c>
      <c r="M18" s="35">
        <v>439</v>
      </c>
      <c r="N18" s="33">
        <f t="shared" si="5"/>
        <v>721</v>
      </c>
      <c r="O18" s="34">
        <f t="shared" si="6"/>
        <v>85.62945368171022</v>
      </c>
      <c r="P18" s="35">
        <v>4.52</v>
      </c>
      <c r="Q18" s="33">
        <f>E18-N18</f>
        <v>121</v>
      </c>
      <c r="R18" s="34">
        <f>IF(E18=0,0,Q18/E18*100)</f>
        <v>14.370546318289787</v>
      </c>
      <c r="S18" s="33">
        <f t="shared" si="7"/>
        <v>121</v>
      </c>
      <c r="T18" s="35">
        <v>0</v>
      </c>
      <c r="U18" s="8"/>
    </row>
    <row r="19" spans="1:22" ht="16.5" customHeight="1">
      <c r="A19" s="20" t="s">
        <v>88</v>
      </c>
      <c r="B19" s="35">
        <v>439</v>
      </c>
      <c r="C19" s="35">
        <v>57</v>
      </c>
      <c r="D19" s="35">
        <v>91</v>
      </c>
      <c r="E19" s="33">
        <f t="shared" si="0"/>
        <v>587</v>
      </c>
      <c r="F19" s="35">
        <v>81</v>
      </c>
      <c r="G19" s="34">
        <f t="shared" si="1"/>
        <v>95.29411764705881</v>
      </c>
      <c r="H19" s="35">
        <v>4</v>
      </c>
      <c r="I19" s="34">
        <f t="shared" si="2"/>
        <v>4.705882352941177</v>
      </c>
      <c r="J19" s="35">
        <v>0</v>
      </c>
      <c r="K19" s="34">
        <f t="shared" si="3"/>
        <v>0</v>
      </c>
      <c r="L19" s="33">
        <f t="shared" si="4"/>
        <v>85</v>
      </c>
      <c r="M19" s="35">
        <v>472</v>
      </c>
      <c r="N19" s="33">
        <f t="shared" si="5"/>
        <v>557</v>
      </c>
      <c r="O19" s="34">
        <f t="shared" si="6"/>
        <v>94.8892674616695</v>
      </c>
      <c r="P19" s="35">
        <v>1.74</v>
      </c>
      <c r="Q19" s="33">
        <f>E19-N19</f>
        <v>30</v>
      </c>
      <c r="R19" s="34">
        <f>IF(E19=0,0,Q19/E19*100)</f>
        <v>5.110732538330494</v>
      </c>
      <c r="S19" s="33">
        <f t="shared" si="7"/>
        <v>30</v>
      </c>
      <c r="T19" s="35">
        <v>0</v>
      </c>
      <c r="U19" s="8"/>
      <c r="V19" s="12"/>
    </row>
    <row r="20" spans="1:22" ht="16.5" customHeight="1">
      <c r="A20" s="20" t="s">
        <v>76</v>
      </c>
      <c r="B20" s="35">
        <v>257</v>
      </c>
      <c r="C20" s="35">
        <v>11</v>
      </c>
      <c r="D20" s="35">
        <v>19</v>
      </c>
      <c r="E20" s="33">
        <f t="shared" si="0"/>
        <v>287</v>
      </c>
      <c r="F20" s="35">
        <v>13</v>
      </c>
      <c r="G20" s="34">
        <f t="shared" si="1"/>
        <v>100</v>
      </c>
      <c r="H20" s="35">
        <v>0</v>
      </c>
      <c r="I20" s="34">
        <f t="shared" si="2"/>
        <v>0</v>
      </c>
      <c r="J20" s="35">
        <v>0</v>
      </c>
      <c r="K20" s="34">
        <f t="shared" si="3"/>
        <v>0</v>
      </c>
      <c r="L20" s="33">
        <f t="shared" si="4"/>
        <v>13</v>
      </c>
      <c r="M20" s="35">
        <v>263</v>
      </c>
      <c r="N20" s="33">
        <f t="shared" si="5"/>
        <v>276</v>
      </c>
      <c r="O20" s="34">
        <f t="shared" si="6"/>
        <v>96.16724738675958</v>
      </c>
      <c r="P20" s="35">
        <v>1.96</v>
      </c>
      <c r="Q20" s="33">
        <f>E20-N20</f>
        <v>11</v>
      </c>
      <c r="R20" s="34">
        <f>IF(E20=0,0,Q20/E20*100)</f>
        <v>3.8327526132404177</v>
      </c>
      <c r="S20" s="33">
        <f t="shared" si="7"/>
        <v>10</v>
      </c>
      <c r="T20" s="35">
        <v>1</v>
      </c>
      <c r="U20" s="8"/>
      <c r="V20" s="12"/>
    </row>
    <row r="21" spans="1:22" ht="16.5" customHeight="1">
      <c r="A21" s="20" t="s">
        <v>40</v>
      </c>
      <c r="B21" s="35">
        <v>928</v>
      </c>
      <c r="C21" s="35">
        <v>160</v>
      </c>
      <c r="D21" s="35">
        <v>421</v>
      </c>
      <c r="E21" s="33">
        <f>B21+C21+D21</f>
        <v>1509</v>
      </c>
      <c r="F21" s="35">
        <v>526</v>
      </c>
      <c r="G21" s="34">
        <f>IF(L21=0,0,F21/L21*100)</f>
        <v>95.63636363636364</v>
      </c>
      <c r="H21" s="35">
        <v>23</v>
      </c>
      <c r="I21" s="34">
        <f>IF(L21=0,0,H21/L21*100)</f>
        <v>4.181818181818182</v>
      </c>
      <c r="J21" s="35">
        <v>1</v>
      </c>
      <c r="K21" s="34">
        <f>IF(L21=0,0,J21/L21*100)</f>
        <v>0.18181818181818182</v>
      </c>
      <c r="L21" s="33">
        <f>F21+H21+J21</f>
        <v>550</v>
      </c>
      <c r="M21" s="35">
        <v>802</v>
      </c>
      <c r="N21" s="33">
        <f>L21+M21</f>
        <v>1352</v>
      </c>
      <c r="O21" s="34">
        <f>IF(E21=0,0,N21/E21*100)</f>
        <v>89.59575878064943</v>
      </c>
      <c r="P21" s="35">
        <v>1.47</v>
      </c>
      <c r="Q21" s="33">
        <f>E21-N21</f>
        <v>157</v>
      </c>
      <c r="R21" s="34">
        <f>IF(E21=0,0,Q21/E21*100)</f>
        <v>10.404241219350563</v>
      </c>
      <c r="S21" s="33">
        <f>Q21-T21</f>
        <v>157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848</v>
      </c>
      <c r="C22" s="35">
        <v>109</v>
      </c>
      <c r="D22" s="35">
        <v>326</v>
      </c>
      <c r="E22" s="33">
        <f>B22+C22+D22</f>
        <v>1283</v>
      </c>
      <c r="F22" s="35">
        <v>438</v>
      </c>
      <c r="G22" s="34">
        <f>IF(L22=0,0,F22/L22*100)</f>
        <v>98.20627802690582</v>
      </c>
      <c r="H22" s="35">
        <v>8</v>
      </c>
      <c r="I22" s="34">
        <f>IF(L22=0,0,H22/L22*100)</f>
        <v>1.7937219730941705</v>
      </c>
      <c r="J22" s="35">
        <v>0</v>
      </c>
      <c r="K22" s="34">
        <f>IF(L22=0,0,J22/L22*100)</f>
        <v>0</v>
      </c>
      <c r="L22" s="33">
        <f>F22+H22+J22</f>
        <v>446</v>
      </c>
      <c r="M22" s="35">
        <v>737</v>
      </c>
      <c r="N22" s="33">
        <f>L22+M22</f>
        <v>1183</v>
      </c>
      <c r="O22" s="34">
        <f>IF(E22=0,0,N22/E22*100)</f>
        <v>92.20576773187841</v>
      </c>
      <c r="P22" s="35">
        <v>1.19</v>
      </c>
      <c r="Q22" s="33">
        <f>E22-N22</f>
        <v>100</v>
      </c>
      <c r="R22" s="34">
        <f>IF(E22=0,0,Q22/E22*100)</f>
        <v>7.79423226812159</v>
      </c>
      <c r="S22" s="33">
        <f>Q22-T22</f>
        <v>92</v>
      </c>
      <c r="T22" s="35">
        <v>8</v>
      </c>
      <c r="U22" s="30"/>
      <c r="V22" s="12"/>
    </row>
    <row r="23" spans="1:22" ht="16.5" customHeight="1">
      <c r="A23" s="20" t="s">
        <v>41</v>
      </c>
      <c r="B23" s="35">
        <v>1124</v>
      </c>
      <c r="C23" s="35">
        <v>135</v>
      </c>
      <c r="D23" s="35">
        <v>237</v>
      </c>
      <c r="E23" s="33">
        <f>B23+C23+D23</f>
        <v>1496</v>
      </c>
      <c r="F23" s="35">
        <v>509</v>
      </c>
      <c r="G23" s="34">
        <f>IF(L23=0,0,F23/L23*100)</f>
        <v>97.69673704414588</v>
      </c>
      <c r="H23" s="35">
        <v>12</v>
      </c>
      <c r="I23" s="34">
        <f>IF(L23=0,0,H23/L23*100)</f>
        <v>2.3032629558541267</v>
      </c>
      <c r="J23" s="35">
        <v>0</v>
      </c>
      <c r="K23" s="34">
        <f>IF(L23=0,0,J23/L23*100)</f>
        <v>0</v>
      </c>
      <c r="L23" s="33">
        <f>F23+H23+J23</f>
        <v>521</v>
      </c>
      <c r="M23" s="35">
        <v>869</v>
      </c>
      <c r="N23" s="33">
        <f>L23+M23</f>
        <v>1390</v>
      </c>
      <c r="O23" s="34">
        <f>IF(E23=0,0,N23/E23*100)</f>
        <v>92.9144385026738</v>
      </c>
      <c r="P23" s="35">
        <v>1.57</v>
      </c>
      <c r="Q23" s="33">
        <f>E23-N23</f>
        <v>106</v>
      </c>
      <c r="R23" s="34">
        <f>IF(E23=0,0,Q23/E23*100)</f>
        <v>7.0855614973262036</v>
      </c>
      <c r="S23" s="33">
        <f>Q23-T23</f>
        <v>105</v>
      </c>
      <c r="T23" s="35">
        <v>1</v>
      </c>
      <c r="U23" s="30"/>
      <c r="V23" s="12"/>
    </row>
    <row r="24" spans="1:22" ht="16.5" customHeight="1">
      <c r="A24" s="20" t="s">
        <v>42</v>
      </c>
      <c r="B24" s="35">
        <v>939</v>
      </c>
      <c r="C24" s="35">
        <v>117</v>
      </c>
      <c r="D24" s="35">
        <v>336</v>
      </c>
      <c r="E24" s="33">
        <f>B24+C24+D24</f>
        <v>1392</v>
      </c>
      <c r="F24" s="35">
        <v>513</v>
      </c>
      <c r="G24" s="34">
        <f>IF(L24=0,0,F24/L24*100)</f>
        <v>96.97542533081285</v>
      </c>
      <c r="H24" s="35">
        <v>16</v>
      </c>
      <c r="I24" s="34">
        <f>IF(L24=0,0,H24/L24*100)</f>
        <v>3.0245746691871456</v>
      </c>
      <c r="J24" s="35">
        <v>0</v>
      </c>
      <c r="K24" s="34">
        <f>IF(L24=0,0,J24/L24*100)</f>
        <v>0</v>
      </c>
      <c r="L24" s="33">
        <f>F24+H24+J24</f>
        <v>529</v>
      </c>
      <c r="M24" s="35">
        <v>760</v>
      </c>
      <c r="N24" s="33">
        <f>L24+M24</f>
        <v>1289</v>
      </c>
      <c r="O24" s="34">
        <f>IF(E24=0,0,N24/E24*100)</f>
        <v>92.60057471264368</v>
      </c>
      <c r="P24" s="35">
        <v>1.32</v>
      </c>
      <c r="Q24" s="33">
        <f>E24-N24</f>
        <v>103</v>
      </c>
      <c r="R24" s="34">
        <f>IF(E24=0,0,Q24/E24*100)</f>
        <v>7.399425287356322</v>
      </c>
      <c r="S24" s="33">
        <f>Q24-T24</f>
        <v>97</v>
      </c>
      <c r="T24" s="35">
        <v>6</v>
      </c>
      <c r="U24" s="30"/>
      <c r="V24" s="5"/>
    </row>
    <row r="25" spans="1:22" s="2" customFormat="1" ht="16.5" customHeight="1">
      <c r="A25" s="26" t="s">
        <v>43</v>
      </c>
      <c r="B25" s="35">
        <v>837</v>
      </c>
      <c r="C25" s="35">
        <v>105</v>
      </c>
      <c r="D25" s="35">
        <v>270</v>
      </c>
      <c r="E25" s="33">
        <f>B25+C25+D25</f>
        <v>1212</v>
      </c>
      <c r="F25" s="35">
        <v>370</v>
      </c>
      <c r="G25" s="34">
        <f>IF(L25=0,0,F25/L25*100)</f>
        <v>98.14323607427056</v>
      </c>
      <c r="H25" s="35">
        <v>7</v>
      </c>
      <c r="I25" s="34">
        <f>IF(L25=0,0,H25/L25*100)</f>
        <v>1.8567639257294428</v>
      </c>
      <c r="J25" s="35">
        <v>0</v>
      </c>
      <c r="K25" s="34">
        <f>IF(L25=0,0,J25/L25*100)</f>
        <v>0</v>
      </c>
      <c r="L25" s="33">
        <f>F25+H25+J25</f>
        <v>377</v>
      </c>
      <c r="M25" s="35">
        <v>735</v>
      </c>
      <c r="N25" s="33">
        <f>L25+M25</f>
        <v>1112</v>
      </c>
      <c r="O25" s="34">
        <f>IF(E25=0,0,N25/E25*100)</f>
        <v>91.74917491749174</v>
      </c>
      <c r="P25" s="35">
        <v>1.29</v>
      </c>
      <c r="Q25" s="33">
        <f>E25-N25</f>
        <v>100</v>
      </c>
      <c r="R25" s="34">
        <f>IF(E25=0,0,Q25/E25*100)</f>
        <v>8.25082508250825</v>
      </c>
      <c r="S25" s="33">
        <f>Q25-T25</f>
        <v>100</v>
      </c>
      <c r="T25" s="35">
        <v>0</v>
      </c>
      <c r="U25" s="12"/>
      <c r="V25" s="12"/>
    </row>
    <row r="26" spans="1:20" s="4" customFormat="1" ht="16.5" customHeight="1">
      <c r="A26" s="27" t="s">
        <v>61</v>
      </c>
      <c r="B26" s="35">
        <v>1003</v>
      </c>
      <c r="C26" s="35">
        <v>165</v>
      </c>
      <c r="D26" s="35">
        <v>314</v>
      </c>
      <c r="E26" s="33">
        <f>B26+C26+D26</f>
        <v>1482</v>
      </c>
      <c r="F26" s="35">
        <v>320</v>
      </c>
      <c r="G26" s="34">
        <f>IF(L26=0,0,F26/L26*100)</f>
        <v>96.67673716012085</v>
      </c>
      <c r="H26" s="35">
        <v>11</v>
      </c>
      <c r="I26" s="34">
        <f>IF(L26=0,0,H26/L26*100)</f>
        <v>3.3232628398791544</v>
      </c>
      <c r="J26" s="35">
        <v>0</v>
      </c>
      <c r="K26" s="34">
        <f>IF(L26=0,0,J26/L26*100)</f>
        <v>0</v>
      </c>
      <c r="L26" s="33">
        <f>F26+H26+J26</f>
        <v>331</v>
      </c>
      <c r="M26" s="35">
        <v>1046</v>
      </c>
      <c r="N26" s="33">
        <f>L26+M26</f>
        <v>1377</v>
      </c>
      <c r="O26" s="34">
        <f>IF(E26=0,0,N26/E26*100)</f>
        <v>92.91497975708502</v>
      </c>
      <c r="P26" s="35">
        <v>2.14</v>
      </c>
      <c r="Q26" s="33">
        <f>E26-N26</f>
        <v>105</v>
      </c>
      <c r="R26" s="34">
        <f>IF(E26=0,0,Q26/E26*100)</f>
        <v>7.08502024291498</v>
      </c>
      <c r="S26" s="33">
        <f>Q26-T26</f>
        <v>102</v>
      </c>
      <c r="T26" s="35">
        <v>3</v>
      </c>
    </row>
    <row r="27" spans="1:20" s="5" customFormat="1" ht="16.5" customHeight="1">
      <c r="A27" s="20" t="s">
        <v>62</v>
      </c>
      <c r="B27" s="35">
        <v>683</v>
      </c>
      <c r="C27" s="35">
        <v>105</v>
      </c>
      <c r="D27" s="35">
        <v>254</v>
      </c>
      <c r="E27" s="33">
        <f>B27+C27+D27</f>
        <v>1042</v>
      </c>
      <c r="F27" s="35">
        <v>334</v>
      </c>
      <c r="G27" s="34">
        <f>IF(L27=0,0,F27/L27*100)</f>
        <v>96.53179190751445</v>
      </c>
      <c r="H27" s="35">
        <v>12</v>
      </c>
      <c r="I27" s="34">
        <f>IF(L27=0,0,H27/L27*100)</f>
        <v>3.4682080924855487</v>
      </c>
      <c r="J27" s="35">
        <v>0</v>
      </c>
      <c r="K27" s="34">
        <f>IF(L27=0,0,J27/L27*100)</f>
        <v>0</v>
      </c>
      <c r="L27" s="33">
        <f>F27+H27+J27</f>
        <v>346</v>
      </c>
      <c r="M27" s="35">
        <v>616</v>
      </c>
      <c r="N27" s="33">
        <f>L27+M27</f>
        <v>962</v>
      </c>
      <c r="O27" s="34">
        <f>IF(E27=0,0,N27/E27*100)</f>
        <v>92.32245681381957</v>
      </c>
      <c r="P27" s="35">
        <v>1.39</v>
      </c>
      <c r="Q27" s="33">
        <f>E27-N27</f>
        <v>80</v>
      </c>
      <c r="R27" s="34">
        <f>IF(E27=0,0,Q27/E27*100)</f>
        <v>7.677543186180421</v>
      </c>
      <c r="S27" s="33">
        <f>Q27-T27</f>
        <v>80</v>
      </c>
      <c r="T27" s="35">
        <v>0</v>
      </c>
    </row>
    <row r="28" spans="1:20" s="4" customFormat="1" ht="16.5" customHeight="1">
      <c r="A28" s="27" t="s">
        <v>63</v>
      </c>
      <c r="B28" s="35">
        <v>1020</v>
      </c>
      <c r="C28" s="35">
        <v>151</v>
      </c>
      <c r="D28" s="35">
        <v>217</v>
      </c>
      <c r="E28" s="33">
        <f>B28+C28+D28</f>
        <v>1388</v>
      </c>
      <c r="F28" s="35">
        <v>289</v>
      </c>
      <c r="G28" s="34">
        <f>IF(L28=0,0,F28/L28*100)</f>
        <v>90.59561128526646</v>
      </c>
      <c r="H28" s="35">
        <v>28</v>
      </c>
      <c r="I28" s="34">
        <f>IF(L28=0,0,H28/L28*100)</f>
        <v>8.77742946708464</v>
      </c>
      <c r="J28" s="35">
        <v>2</v>
      </c>
      <c r="K28" s="34">
        <f>IF(L28=0,0,J28/L28*100)</f>
        <v>0.6269592476489028</v>
      </c>
      <c r="L28" s="33">
        <f>F28+H28+J28</f>
        <v>319</v>
      </c>
      <c r="M28" s="35">
        <v>878</v>
      </c>
      <c r="N28" s="33">
        <f>L28+M28</f>
        <v>1197</v>
      </c>
      <c r="O28" s="34">
        <f>IF(E28=0,0,N28/E28*100)</f>
        <v>86.23919308357348</v>
      </c>
      <c r="P28" s="35">
        <v>2.83</v>
      </c>
      <c r="Q28" s="33">
        <f>E28-N28</f>
        <v>191</v>
      </c>
      <c r="R28" s="34">
        <f>IF(E28=0,0,Q28/E28*100)</f>
        <v>13.760806916426512</v>
      </c>
      <c r="S28" s="33">
        <f>Q28-T28</f>
        <v>191</v>
      </c>
      <c r="T28" s="35">
        <v>0</v>
      </c>
    </row>
    <row r="29" spans="1:20" s="4" customFormat="1" ht="16.5" customHeight="1">
      <c r="A29" s="27" t="s">
        <v>64</v>
      </c>
      <c r="B29" s="35">
        <v>447</v>
      </c>
      <c r="C29" s="35">
        <v>30</v>
      </c>
      <c r="D29" s="35">
        <v>183</v>
      </c>
      <c r="E29" s="33">
        <f>B29+C29+D29</f>
        <v>660</v>
      </c>
      <c r="F29" s="35">
        <v>164</v>
      </c>
      <c r="G29" s="34">
        <f>IF(L29=0,0,F29/L29*100)</f>
        <v>97.0414201183432</v>
      </c>
      <c r="H29" s="35">
        <v>5</v>
      </c>
      <c r="I29" s="34">
        <f>IF(L29=0,0,H29/L29*100)</f>
        <v>2.9585798816568047</v>
      </c>
      <c r="J29" s="35">
        <v>0</v>
      </c>
      <c r="K29" s="34">
        <f>IF(L29=0,0,J29/L29*100)</f>
        <v>0</v>
      </c>
      <c r="L29" s="33">
        <f>F29+H29+J29</f>
        <v>169</v>
      </c>
      <c r="M29" s="35">
        <v>447</v>
      </c>
      <c r="N29" s="33">
        <f>L29+M29</f>
        <v>616</v>
      </c>
      <c r="O29" s="34">
        <f>IF(E29=0,0,N29/E29*100)</f>
        <v>93.33333333333333</v>
      </c>
      <c r="P29" s="35">
        <v>1.69</v>
      </c>
      <c r="Q29" s="33">
        <f>E29-N29</f>
        <v>44</v>
      </c>
      <c r="R29" s="34">
        <f>IF(E29=0,0,Q29/E29*100)</f>
        <v>6.666666666666667</v>
      </c>
      <c r="S29" s="33">
        <f>Q29-T29</f>
        <v>44</v>
      </c>
      <c r="T29" s="35">
        <v>0</v>
      </c>
    </row>
    <row r="30" spans="1:20" s="4" customFormat="1" ht="16.5" customHeight="1">
      <c r="A30" s="27" t="s">
        <v>65</v>
      </c>
      <c r="B30" s="35">
        <v>1475</v>
      </c>
      <c r="C30" s="35">
        <v>131</v>
      </c>
      <c r="D30" s="35">
        <v>429</v>
      </c>
      <c r="E30" s="33">
        <f>B30+C30+D30</f>
        <v>2035</v>
      </c>
      <c r="F30" s="35">
        <v>822</v>
      </c>
      <c r="G30" s="34">
        <f>IF(L30=0,0,F30/L30*100)</f>
        <v>97.97377830750894</v>
      </c>
      <c r="H30" s="35">
        <v>17</v>
      </c>
      <c r="I30" s="34">
        <f>IF(L30=0,0,H30/L30*100)</f>
        <v>2.026221692491061</v>
      </c>
      <c r="J30" s="35">
        <v>0</v>
      </c>
      <c r="K30" s="34">
        <f>IF(L30=0,0,J30/L30*100)</f>
        <v>0</v>
      </c>
      <c r="L30" s="33">
        <f>F30+H30+J30</f>
        <v>839</v>
      </c>
      <c r="M30" s="35">
        <v>1038</v>
      </c>
      <c r="N30" s="33">
        <f>L30+M30</f>
        <v>1877</v>
      </c>
      <c r="O30" s="34">
        <f>IF(E30=0,0,N30/E30*100)</f>
        <v>92.23587223587224</v>
      </c>
      <c r="P30" s="35">
        <v>1.47</v>
      </c>
      <c r="Q30" s="33">
        <f>E30-N30</f>
        <v>158</v>
      </c>
      <c r="R30" s="34">
        <f>IF(E30=0,0,Q30/E30*100)</f>
        <v>7.764127764127764</v>
      </c>
      <c r="S30" s="33">
        <f>Q30-T30</f>
        <v>156</v>
      </c>
      <c r="T30" s="35">
        <v>2</v>
      </c>
    </row>
    <row r="31" spans="1:21" s="4" customFormat="1" ht="16.5" customHeight="1">
      <c r="A31" s="27" t="s">
        <v>78</v>
      </c>
      <c r="B31" s="47">
        <v>802</v>
      </c>
      <c r="C31" s="47">
        <v>142</v>
      </c>
      <c r="D31" s="47">
        <v>339</v>
      </c>
      <c r="E31" s="45">
        <v>1283</v>
      </c>
      <c r="F31" s="47">
        <v>384</v>
      </c>
      <c r="G31" s="48">
        <v>99.74</v>
      </c>
      <c r="H31" s="47">
        <v>1</v>
      </c>
      <c r="I31" s="48">
        <v>0.26</v>
      </c>
      <c r="J31" s="47">
        <v>0</v>
      </c>
      <c r="K31" s="48">
        <v>0</v>
      </c>
      <c r="L31" s="45">
        <v>385</v>
      </c>
      <c r="M31" s="47">
        <v>789</v>
      </c>
      <c r="N31" s="47">
        <v>1174</v>
      </c>
      <c r="O31" s="49">
        <v>91.5</v>
      </c>
      <c r="P31" s="46">
        <v>0.89</v>
      </c>
      <c r="Q31" s="50">
        <v>109</v>
      </c>
      <c r="R31" s="51">
        <v>8.5</v>
      </c>
      <c r="S31" s="50">
        <v>109</v>
      </c>
      <c r="T31" s="50">
        <v>0</v>
      </c>
      <c r="U31" s="13"/>
    </row>
    <row r="32" spans="1:21" s="5" customFormat="1" ht="16.5" customHeight="1">
      <c r="A32" s="28" t="s">
        <v>66</v>
      </c>
      <c r="B32" s="35">
        <v>431</v>
      </c>
      <c r="C32" s="35">
        <v>41</v>
      </c>
      <c r="D32" s="35">
        <v>211</v>
      </c>
      <c r="E32" s="33">
        <f>B32+C32+D32</f>
        <v>683</v>
      </c>
      <c r="F32" s="35">
        <v>139</v>
      </c>
      <c r="G32" s="34">
        <f>IF(L32=0,0,F32/L32*100)</f>
        <v>99.28571428571429</v>
      </c>
      <c r="H32" s="35">
        <v>1</v>
      </c>
      <c r="I32" s="34">
        <f>IF(L32=0,0,H32/L32*100)</f>
        <v>0.7142857142857143</v>
      </c>
      <c r="J32" s="35">
        <v>0</v>
      </c>
      <c r="K32" s="34">
        <f>IF(L32=0,0,J32/L32*100)</f>
        <v>0</v>
      </c>
      <c r="L32" s="33">
        <f>F32+H32+J32</f>
        <v>140</v>
      </c>
      <c r="M32" s="35">
        <v>498</v>
      </c>
      <c r="N32" s="33">
        <f>L32+M32</f>
        <v>638</v>
      </c>
      <c r="O32" s="34">
        <f>IF(E32=0,0,N32/E32*100)</f>
        <v>93.41142020497803</v>
      </c>
      <c r="P32" s="35">
        <v>1.36</v>
      </c>
      <c r="Q32" s="33">
        <f>E32-N32</f>
        <v>45</v>
      </c>
      <c r="R32" s="34">
        <f>IF(E32=0,0,Q32/E32*100)</f>
        <v>6.588579795021962</v>
      </c>
      <c r="S32" s="33">
        <f>Q32-T32</f>
        <v>43</v>
      </c>
      <c r="T32" s="35">
        <v>2</v>
      </c>
      <c r="U32" s="12"/>
    </row>
    <row r="33" spans="1:21" ht="16.5" customHeight="1">
      <c r="A33" s="20" t="s">
        <v>44</v>
      </c>
      <c r="B33" s="35">
        <v>198</v>
      </c>
      <c r="C33" s="35">
        <v>31</v>
      </c>
      <c r="D33" s="35">
        <v>21</v>
      </c>
      <c r="E33" s="33">
        <f aca="true" t="shared" si="8" ref="E33:E45">B33+C33+D33</f>
        <v>250</v>
      </c>
      <c r="F33" s="35">
        <v>28</v>
      </c>
      <c r="G33" s="34">
        <f aca="true" t="shared" si="9" ref="G33:G45">IF(L33=0,0,F33/L33*100)</f>
        <v>90.32258064516128</v>
      </c>
      <c r="H33" s="35">
        <v>3</v>
      </c>
      <c r="I33" s="34">
        <f aca="true" t="shared" si="10" ref="I33:I45">IF(L33=0,0,H33/L33*100)</f>
        <v>9.67741935483871</v>
      </c>
      <c r="J33" s="35">
        <v>0</v>
      </c>
      <c r="K33" s="34">
        <f aca="true" t="shared" si="11" ref="K33:K45">IF(L33=0,0,J33/L33*100)</f>
        <v>0</v>
      </c>
      <c r="L33" s="33">
        <f aca="true" t="shared" si="12" ref="L33:L45">F33+H33+J33</f>
        <v>31</v>
      </c>
      <c r="M33" s="35">
        <v>187</v>
      </c>
      <c r="N33" s="33">
        <f aca="true" t="shared" si="13" ref="N33:N45">L33+M33</f>
        <v>218</v>
      </c>
      <c r="O33" s="34">
        <f aca="true" t="shared" si="14" ref="O33:O45">IF(E33=0,0,N33/E33*100)</f>
        <v>87.2</v>
      </c>
      <c r="P33" s="35">
        <v>2.89</v>
      </c>
      <c r="Q33" s="33">
        <f>E33-N33</f>
        <v>32</v>
      </c>
      <c r="R33" s="34">
        <f>IF(E33=0,0,Q33/E33*100)</f>
        <v>12.8</v>
      </c>
      <c r="S33" s="33">
        <f aca="true" t="shared" si="15" ref="S33:S45">Q33-T33</f>
        <v>29</v>
      </c>
      <c r="T33" s="35">
        <v>3</v>
      </c>
      <c r="U33" s="2"/>
    </row>
    <row r="34" spans="1:20" ht="16.5" customHeight="1">
      <c r="A34" s="20" t="s">
        <v>45</v>
      </c>
      <c r="B34" s="35">
        <v>249</v>
      </c>
      <c r="C34" s="35">
        <v>61</v>
      </c>
      <c r="D34" s="35">
        <v>74</v>
      </c>
      <c r="E34" s="33">
        <f t="shared" si="8"/>
        <v>384</v>
      </c>
      <c r="F34" s="35">
        <v>68</v>
      </c>
      <c r="G34" s="34">
        <f t="shared" si="9"/>
        <v>98.55072463768117</v>
      </c>
      <c r="H34" s="35">
        <v>1</v>
      </c>
      <c r="I34" s="34">
        <f t="shared" si="10"/>
        <v>1.4492753623188406</v>
      </c>
      <c r="J34" s="35">
        <v>0</v>
      </c>
      <c r="K34" s="34">
        <f t="shared" si="11"/>
        <v>0</v>
      </c>
      <c r="L34" s="33">
        <f t="shared" si="12"/>
        <v>69</v>
      </c>
      <c r="M34" s="35">
        <v>292</v>
      </c>
      <c r="N34" s="33">
        <f t="shared" si="13"/>
        <v>361</v>
      </c>
      <c r="O34" s="34">
        <f t="shared" si="14"/>
        <v>94.01041666666666</v>
      </c>
      <c r="P34" s="35">
        <v>1.17</v>
      </c>
      <c r="Q34" s="33">
        <f>E34-N34</f>
        <v>23</v>
      </c>
      <c r="R34" s="34">
        <f>IF(E34=0,0,Q34/E34*100)</f>
        <v>5.989583333333334</v>
      </c>
      <c r="S34" s="33">
        <f t="shared" si="15"/>
        <v>23</v>
      </c>
      <c r="T34" s="35">
        <v>0</v>
      </c>
    </row>
    <row r="35" spans="1:20" ht="16.5" customHeight="1">
      <c r="A35" s="20" t="s">
        <v>46</v>
      </c>
      <c r="B35" s="35">
        <v>194</v>
      </c>
      <c r="C35" s="35">
        <v>6</v>
      </c>
      <c r="D35" s="35">
        <v>33</v>
      </c>
      <c r="E35" s="33">
        <f t="shared" si="8"/>
        <v>233</v>
      </c>
      <c r="F35" s="35">
        <v>37</v>
      </c>
      <c r="G35" s="34">
        <f t="shared" si="9"/>
        <v>100</v>
      </c>
      <c r="H35" s="35">
        <v>0</v>
      </c>
      <c r="I35" s="34">
        <f t="shared" si="10"/>
        <v>0</v>
      </c>
      <c r="J35" s="35">
        <v>0</v>
      </c>
      <c r="K35" s="34">
        <f t="shared" si="11"/>
        <v>0</v>
      </c>
      <c r="L35" s="33">
        <f t="shared" si="12"/>
        <v>37</v>
      </c>
      <c r="M35" s="35">
        <v>178</v>
      </c>
      <c r="N35" s="33">
        <f t="shared" si="13"/>
        <v>215</v>
      </c>
      <c r="O35" s="34">
        <f t="shared" si="14"/>
        <v>92.27467811158799</v>
      </c>
      <c r="P35" s="35">
        <v>0.76</v>
      </c>
      <c r="Q35" s="33">
        <f>E35-N35</f>
        <v>18</v>
      </c>
      <c r="R35" s="34">
        <f>IF(E35=0,0,Q35/E35*100)</f>
        <v>7.725321888412018</v>
      </c>
      <c r="S35" s="33">
        <f t="shared" si="15"/>
        <v>17</v>
      </c>
      <c r="T35" s="35">
        <v>1</v>
      </c>
    </row>
    <row r="36" spans="1:20" ht="16.5" customHeight="1">
      <c r="A36" s="20" t="s">
        <v>47</v>
      </c>
      <c r="B36" s="35">
        <v>439</v>
      </c>
      <c r="C36" s="35">
        <v>128</v>
      </c>
      <c r="D36" s="35">
        <v>132</v>
      </c>
      <c r="E36" s="33">
        <f t="shared" si="8"/>
        <v>699</v>
      </c>
      <c r="F36" s="35">
        <v>12</v>
      </c>
      <c r="G36" s="34">
        <f t="shared" si="9"/>
        <v>75</v>
      </c>
      <c r="H36" s="35">
        <v>4</v>
      </c>
      <c r="I36" s="34">
        <f t="shared" si="10"/>
        <v>25</v>
      </c>
      <c r="J36" s="35">
        <v>0</v>
      </c>
      <c r="K36" s="34">
        <f t="shared" si="11"/>
        <v>0</v>
      </c>
      <c r="L36" s="33">
        <f t="shared" si="12"/>
        <v>16</v>
      </c>
      <c r="M36" s="35">
        <v>605</v>
      </c>
      <c r="N36" s="33">
        <f t="shared" si="13"/>
        <v>621</v>
      </c>
      <c r="O36" s="34">
        <f t="shared" si="14"/>
        <v>88.8412017167382</v>
      </c>
      <c r="P36" s="35">
        <v>3.81</v>
      </c>
      <c r="Q36" s="33">
        <f>E36-N36</f>
        <v>78</v>
      </c>
      <c r="R36" s="34">
        <f>IF(E36=0,0,Q36/E36*100)</f>
        <v>11.158798283261802</v>
      </c>
      <c r="S36" s="33">
        <f t="shared" si="15"/>
        <v>73</v>
      </c>
      <c r="T36" s="35">
        <v>5</v>
      </c>
    </row>
    <row r="37" spans="1:20" ht="16.5" customHeight="1">
      <c r="A37" s="29" t="s">
        <v>48</v>
      </c>
      <c r="B37" s="35">
        <v>213</v>
      </c>
      <c r="C37" s="35">
        <v>10</v>
      </c>
      <c r="D37" s="35">
        <v>23</v>
      </c>
      <c r="E37" s="33">
        <f t="shared" si="8"/>
        <v>246</v>
      </c>
      <c r="F37" s="35">
        <v>34</v>
      </c>
      <c r="G37" s="34">
        <f t="shared" si="9"/>
        <v>97.14285714285714</v>
      </c>
      <c r="H37" s="35">
        <v>1</v>
      </c>
      <c r="I37" s="34">
        <f t="shared" si="10"/>
        <v>2.857142857142857</v>
      </c>
      <c r="J37" s="35">
        <v>0</v>
      </c>
      <c r="K37" s="34">
        <f t="shared" si="11"/>
        <v>0</v>
      </c>
      <c r="L37" s="33">
        <f t="shared" si="12"/>
        <v>35</v>
      </c>
      <c r="M37" s="35">
        <v>195</v>
      </c>
      <c r="N37" s="33">
        <f t="shared" si="13"/>
        <v>230</v>
      </c>
      <c r="O37" s="34">
        <f t="shared" si="14"/>
        <v>93.4959349593496</v>
      </c>
      <c r="P37" s="35">
        <v>1.34</v>
      </c>
      <c r="Q37" s="33">
        <f>E37-N37</f>
        <v>16</v>
      </c>
      <c r="R37" s="34">
        <f>IF(E37=0,0,Q37/E37*100)</f>
        <v>6.504065040650407</v>
      </c>
      <c r="S37" s="33">
        <f t="shared" si="15"/>
        <v>16</v>
      </c>
      <c r="T37" s="35">
        <v>0</v>
      </c>
    </row>
    <row r="38" spans="1:20" ht="16.5" customHeight="1">
      <c r="A38" s="20" t="s">
        <v>49</v>
      </c>
      <c r="B38" s="35">
        <v>285</v>
      </c>
      <c r="C38" s="35">
        <v>12</v>
      </c>
      <c r="D38" s="35">
        <v>28</v>
      </c>
      <c r="E38" s="33">
        <f t="shared" si="8"/>
        <v>325</v>
      </c>
      <c r="F38" s="35">
        <v>19</v>
      </c>
      <c r="G38" s="34">
        <f t="shared" si="9"/>
        <v>95</v>
      </c>
      <c r="H38" s="35">
        <v>1</v>
      </c>
      <c r="I38" s="34">
        <f t="shared" si="10"/>
        <v>5</v>
      </c>
      <c r="J38" s="35">
        <v>0</v>
      </c>
      <c r="K38" s="34">
        <f t="shared" si="11"/>
        <v>0</v>
      </c>
      <c r="L38" s="33">
        <f t="shared" si="12"/>
        <v>20</v>
      </c>
      <c r="M38" s="35">
        <v>276</v>
      </c>
      <c r="N38" s="33">
        <f t="shared" si="13"/>
        <v>296</v>
      </c>
      <c r="O38" s="34">
        <f t="shared" si="14"/>
        <v>91.07692307692308</v>
      </c>
      <c r="P38" s="35">
        <v>1.68</v>
      </c>
      <c r="Q38" s="33">
        <f>E38-N38</f>
        <v>29</v>
      </c>
      <c r="R38" s="34">
        <f>IF(E38=0,0,Q38/E38*100)</f>
        <v>8.923076923076923</v>
      </c>
      <c r="S38" s="33">
        <f t="shared" si="15"/>
        <v>29</v>
      </c>
      <c r="T38" s="35">
        <v>0</v>
      </c>
    </row>
    <row r="39" spans="1:20" ht="16.5" customHeight="1">
      <c r="A39" s="20" t="s">
        <v>50</v>
      </c>
      <c r="B39" s="35">
        <v>341</v>
      </c>
      <c r="C39" s="35">
        <v>37</v>
      </c>
      <c r="D39" s="35">
        <v>112</v>
      </c>
      <c r="E39" s="33">
        <f t="shared" si="8"/>
        <v>490</v>
      </c>
      <c r="F39" s="35">
        <v>81</v>
      </c>
      <c r="G39" s="34">
        <f t="shared" si="9"/>
        <v>96.42857142857143</v>
      </c>
      <c r="H39" s="35">
        <v>3</v>
      </c>
      <c r="I39" s="34">
        <f t="shared" si="10"/>
        <v>3.571428571428571</v>
      </c>
      <c r="J39" s="35">
        <v>0</v>
      </c>
      <c r="K39" s="34">
        <f t="shared" si="11"/>
        <v>0</v>
      </c>
      <c r="L39" s="33">
        <f t="shared" si="12"/>
        <v>84</v>
      </c>
      <c r="M39" s="35">
        <v>358</v>
      </c>
      <c r="N39" s="33">
        <f t="shared" si="13"/>
        <v>442</v>
      </c>
      <c r="O39" s="34">
        <f t="shared" si="14"/>
        <v>90.20408163265307</v>
      </c>
      <c r="P39" s="35">
        <v>1.65</v>
      </c>
      <c r="Q39" s="33">
        <f>E39-N39</f>
        <v>48</v>
      </c>
      <c r="R39" s="34">
        <f>IF(E39=0,0,Q39/E39*100)</f>
        <v>9.795918367346939</v>
      </c>
      <c r="S39" s="33">
        <f t="shared" si="15"/>
        <v>47</v>
      </c>
      <c r="T39" s="35">
        <v>1</v>
      </c>
    </row>
    <row r="40" spans="1:20" ht="16.5" customHeight="1">
      <c r="A40" s="20" t="s">
        <v>51</v>
      </c>
      <c r="B40" s="35">
        <v>176</v>
      </c>
      <c r="C40" s="35">
        <v>43</v>
      </c>
      <c r="D40" s="35">
        <v>26</v>
      </c>
      <c r="E40" s="33">
        <f t="shared" si="8"/>
        <v>245</v>
      </c>
      <c r="F40" s="35">
        <v>18</v>
      </c>
      <c r="G40" s="34">
        <f t="shared" si="9"/>
        <v>78.26086956521739</v>
      </c>
      <c r="H40" s="35">
        <v>5</v>
      </c>
      <c r="I40" s="34">
        <f t="shared" si="10"/>
        <v>21.73913043478261</v>
      </c>
      <c r="J40" s="35">
        <v>0</v>
      </c>
      <c r="K40" s="34">
        <f t="shared" si="11"/>
        <v>0</v>
      </c>
      <c r="L40" s="33">
        <f t="shared" si="12"/>
        <v>23</v>
      </c>
      <c r="M40" s="35">
        <v>182</v>
      </c>
      <c r="N40" s="33">
        <f t="shared" si="13"/>
        <v>205</v>
      </c>
      <c r="O40" s="34">
        <f t="shared" si="14"/>
        <v>83.6734693877551</v>
      </c>
      <c r="P40" s="35">
        <v>2.85</v>
      </c>
      <c r="Q40" s="33">
        <f>E40-N40</f>
        <v>40</v>
      </c>
      <c r="R40" s="34">
        <f>IF(E40=0,0,Q40/E40*100)</f>
        <v>16.3265306122449</v>
      </c>
      <c r="S40" s="33">
        <f t="shared" si="15"/>
        <v>40</v>
      </c>
      <c r="T40" s="35">
        <v>0</v>
      </c>
    </row>
    <row r="41" spans="1:20" ht="16.5" customHeight="1">
      <c r="A41" s="20" t="s">
        <v>52</v>
      </c>
      <c r="B41" s="35">
        <v>229</v>
      </c>
      <c r="C41" s="35">
        <v>32</v>
      </c>
      <c r="D41" s="35">
        <v>40</v>
      </c>
      <c r="E41" s="33">
        <f t="shared" si="8"/>
        <v>301</v>
      </c>
      <c r="F41" s="35">
        <v>52</v>
      </c>
      <c r="G41" s="34">
        <f t="shared" si="9"/>
        <v>100</v>
      </c>
      <c r="H41" s="35">
        <v>0</v>
      </c>
      <c r="I41" s="34">
        <f t="shared" si="10"/>
        <v>0</v>
      </c>
      <c r="J41" s="35">
        <v>0</v>
      </c>
      <c r="K41" s="34">
        <f t="shared" si="11"/>
        <v>0</v>
      </c>
      <c r="L41" s="33">
        <f t="shared" si="12"/>
        <v>52</v>
      </c>
      <c r="M41" s="35">
        <v>228</v>
      </c>
      <c r="N41" s="33">
        <f t="shared" si="13"/>
        <v>280</v>
      </c>
      <c r="O41" s="34">
        <f t="shared" si="14"/>
        <v>93.02325581395348</v>
      </c>
      <c r="P41" s="35">
        <v>1.4</v>
      </c>
      <c r="Q41" s="33">
        <f>E41-N41</f>
        <v>21</v>
      </c>
      <c r="R41" s="34">
        <f>IF(E41=0,0,Q41/E41*100)</f>
        <v>6.976744186046512</v>
      </c>
      <c r="S41" s="33">
        <f t="shared" si="15"/>
        <v>21</v>
      </c>
      <c r="T41" s="35">
        <v>0</v>
      </c>
    </row>
    <row r="42" spans="1:20" ht="16.5" customHeight="1">
      <c r="A42" s="20" t="s">
        <v>53</v>
      </c>
      <c r="B42" s="35">
        <v>163</v>
      </c>
      <c r="C42" s="35">
        <v>31</v>
      </c>
      <c r="D42" s="35">
        <v>18</v>
      </c>
      <c r="E42" s="33">
        <f t="shared" si="8"/>
        <v>212</v>
      </c>
      <c r="F42" s="35">
        <v>19</v>
      </c>
      <c r="G42" s="34">
        <f t="shared" si="9"/>
        <v>95</v>
      </c>
      <c r="H42" s="35">
        <v>1</v>
      </c>
      <c r="I42" s="34">
        <f t="shared" si="10"/>
        <v>5</v>
      </c>
      <c r="J42" s="35">
        <v>0</v>
      </c>
      <c r="K42" s="34">
        <f t="shared" si="11"/>
        <v>0</v>
      </c>
      <c r="L42" s="33">
        <f t="shared" si="12"/>
        <v>20</v>
      </c>
      <c r="M42" s="35">
        <v>179</v>
      </c>
      <c r="N42" s="33">
        <f t="shared" si="13"/>
        <v>199</v>
      </c>
      <c r="O42" s="34">
        <f t="shared" si="14"/>
        <v>93.86792452830188</v>
      </c>
      <c r="P42" s="35">
        <v>1.1</v>
      </c>
      <c r="Q42" s="33">
        <f>E42-N42</f>
        <v>13</v>
      </c>
      <c r="R42" s="34">
        <f>IF(E42=0,0,Q42/E42*100)</f>
        <v>6.132075471698113</v>
      </c>
      <c r="S42" s="33">
        <f t="shared" si="15"/>
        <v>13</v>
      </c>
      <c r="T42" s="35">
        <v>0</v>
      </c>
    </row>
    <row r="43" spans="1:20" ht="16.5" customHeight="1">
      <c r="A43" s="20" t="s">
        <v>54</v>
      </c>
      <c r="B43" s="35">
        <v>719</v>
      </c>
      <c r="C43" s="35">
        <v>148</v>
      </c>
      <c r="D43" s="35">
        <v>129</v>
      </c>
      <c r="E43" s="33">
        <f t="shared" si="8"/>
        <v>996</v>
      </c>
      <c r="F43" s="35">
        <v>271</v>
      </c>
      <c r="G43" s="34">
        <f t="shared" si="9"/>
        <v>83.90092879256966</v>
      </c>
      <c r="H43" s="35">
        <v>52</v>
      </c>
      <c r="I43" s="34">
        <f t="shared" si="10"/>
        <v>16.09907120743034</v>
      </c>
      <c r="J43" s="35">
        <v>0</v>
      </c>
      <c r="K43" s="34">
        <f t="shared" si="11"/>
        <v>0</v>
      </c>
      <c r="L43" s="33">
        <f t="shared" si="12"/>
        <v>323</v>
      </c>
      <c r="M43" s="35">
        <v>461</v>
      </c>
      <c r="N43" s="33">
        <f t="shared" si="13"/>
        <v>784</v>
      </c>
      <c r="O43" s="34">
        <f t="shared" si="14"/>
        <v>78.714859437751</v>
      </c>
      <c r="P43" s="35">
        <v>3.46</v>
      </c>
      <c r="Q43" s="33">
        <f>E43-N43</f>
        <v>212</v>
      </c>
      <c r="R43" s="34">
        <f>IF(E43=0,0,Q43/E43*100)</f>
        <v>21.285140562248998</v>
      </c>
      <c r="S43" s="33">
        <f t="shared" si="15"/>
        <v>212</v>
      </c>
      <c r="T43" s="35">
        <v>0</v>
      </c>
    </row>
    <row r="44" spans="1:20" ht="16.5" customHeight="1">
      <c r="A44" s="20" t="s">
        <v>55</v>
      </c>
      <c r="B44" s="35">
        <v>156</v>
      </c>
      <c r="C44" s="35">
        <v>33</v>
      </c>
      <c r="D44" s="35">
        <v>18</v>
      </c>
      <c r="E44" s="33">
        <f t="shared" si="8"/>
        <v>207</v>
      </c>
      <c r="F44" s="35">
        <v>16</v>
      </c>
      <c r="G44" s="34">
        <f t="shared" si="9"/>
        <v>100</v>
      </c>
      <c r="H44" s="35">
        <v>0</v>
      </c>
      <c r="I44" s="34">
        <f t="shared" si="10"/>
        <v>0</v>
      </c>
      <c r="J44" s="35">
        <v>0</v>
      </c>
      <c r="K44" s="34">
        <f t="shared" si="11"/>
        <v>0</v>
      </c>
      <c r="L44" s="33">
        <f t="shared" si="12"/>
        <v>16</v>
      </c>
      <c r="M44" s="35">
        <v>170</v>
      </c>
      <c r="N44" s="33">
        <f t="shared" si="13"/>
        <v>186</v>
      </c>
      <c r="O44" s="34">
        <f t="shared" si="14"/>
        <v>89.85507246376811</v>
      </c>
      <c r="P44" s="35">
        <v>0.81</v>
      </c>
      <c r="Q44" s="33">
        <f>E44-N44</f>
        <v>21</v>
      </c>
      <c r="R44" s="34">
        <f>IF(E44=0,0,Q44/E44*100)</f>
        <v>10.144927536231885</v>
      </c>
      <c r="S44" s="33">
        <f t="shared" si="15"/>
        <v>18</v>
      </c>
      <c r="T44" s="35">
        <v>3</v>
      </c>
    </row>
    <row r="45" spans="1:20" ht="16.5" customHeight="1">
      <c r="A45" s="20" t="s">
        <v>79</v>
      </c>
      <c r="B45" s="35">
        <v>344</v>
      </c>
      <c r="C45" s="35">
        <v>24</v>
      </c>
      <c r="D45" s="35">
        <v>149</v>
      </c>
      <c r="E45" s="33">
        <f t="shared" si="8"/>
        <v>517</v>
      </c>
      <c r="F45" s="35">
        <v>263</v>
      </c>
      <c r="G45" s="34">
        <f t="shared" si="9"/>
        <v>100</v>
      </c>
      <c r="H45" s="35">
        <v>0</v>
      </c>
      <c r="I45" s="34">
        <f t="shared" si="10"/>
        <v>0</v>
      </c>
      <c r="J45" s="35">
        <v>0</v>
      </c>
      <c r="K45" s="34">
        <f t="shared" si="11"/>
        <v>0</v>
      </c>
      <c r="L45" s="33">
        <f t="shared" si="12"/>
        <v>263</v>
      </c>
      <c r="M45" s="35">
        <v>234</v>
      </c>
      <c r="N45" s="33">
        <f t="shared" si="13"/>
        <v>497</v>
      </c>
      <c r="O45" s="34">
        <f t="shared" si="14"/>
        <v>96.13152804642166</v>
      </c>
      <c r="P45" s="35">
        <v>1.02</v>
      </c>
      <c r="Q45" s="33">
        <f>E45-N45</f>
        <v>20</v>
      </c>
      <c r="R45" s="34">
        <f>IF(E45=0,0,Q45/E45*100)</f>
        <v>3.8684719535783367</v>
      </c>
      <c r="S45" s="33">
        <f t="shared" si="15"/>
        <v>20</v>
      </c>
      <c r="T45" s="35">
        <v>0</v>
      </c>
    </row>
    <row r="46" spans="1:20" s="4" customFormat="1" ht="16.5" customHeight="1">
      <c r="A46" s="27" t="s">
        <v>68</v>
      </c>
      <c r="B46" s="35">
        <v>431</v>
      </c>
      <c r="C46" s="35">
        <v>71</v>
      </c>
      <c r="D46" s="35">
        <v>164</v>
      </c>
      <c r="E46" s="33">
        <f>B46+C46+D46</f>
        <v>666</v>
      </c>
      <c r="F46" s="35">
        <v>173</v>
      </c>
      <c r="G46" s="34">
        <f>IF(L46=0,0,F46/L46*100)</f>
        <v>99.42528735632183</v>
      </c>
      <c r="H46" s="35">
        <v>1</v>
      </c>
      <c r="I46" s="34">
        <f>IF(L46=0,0,H46/L46*100)</f>
        <v>0.5747126436781609</v>
      </c>
      <c r="J46" s="35">
        <v>0</v>
      </c>
      <c r="K46" s="34">
        <f>IF(L46=0,0,J46/L46*100)</f>
        <v>0</v>
      </c>
      <c r="L46" s="33">
        <f>F46+H46+J46</f>
        <v>174</v>
      </c>
      <c r="M46" s="35">
        <v>437</v>
      </c>
      <c r="N46" s="33">
        <f>L46+M46</f>
        <v>611</v>
      </c>
      <c r="O46" s="34">
        <f>IF(E46=0,0,N46/E46*100)</f>
        <v>91.74174174174175</v>
      </c>
      <c r="P46" s="35">
        <v>0.94</v>
      </c>
      <c r="Q46" s="33">
        <f>E46-N46</f>
        <v>55</v>
      </c>
      <c r="R46" s="34">
        <f>IF(E46=0,0,Q46/E46*100)</f>
        <v>8.258258258258259</v>
      </c>
      <c r="S46" s="33">
        <f>Q46-T46</f>
        <v>51</v>
      </c>
      <c r="T46" s="35">
        <v>4</v>
      </c>
    </row>
    <row r="47" spans="1:22" s="3" customFormat="1" ht="31.5" customHeight="1">
      <c r="A47" s="20" t="s">
        <v>69</v>
      </c>
      <c r="B47" s="35">
        <v>244</v>
      </c>
      <c r="C47" s="35">
        <v>53</v>
      </c>
      <c r="D47" s="35">
        <v>59</v>
      </c>
      <c r="E47" s="33">
        <f>B47+C47+D47</f>
        <v>356</v>
      </c>
      <c r="F47" s="35">
        <v>75</v>
      </c>
      <c r="G47" s="34">
        <f>IF(L47=0,0,F47/L47*100)</f>
        <v>90.36144578313254</v>
      </c>
      <c r="H47" s="35">
        <v>8</v>
      </c>
      <c r="I47" s="34">
        <f>IF(L47=0,0,H47/L47*100)</f>
        <v>9.63855421686747</v>
      </c>
      <c r="J47" s="35">
        <v>0</v>
      </c>
      <c r="K47" s="34">
        <f>IF(L47=0,0,J47/L47*100)</f>
        <v>0</v>
      </c>
      <c r="L47" s="33">
        <f>F47+H47+J47</f>
        <v>83</v>
      </c>
      <c r="M47" s="35">
        <v>237</v>
      </c>
      <c r="N47" s="33">
        <f>L47+M47</f>
        <v>320</v>
      </c>
      <c r="O47" s="34">
        <f>IF(E47=0,0,N47/E47*100)</f>
        <v>89.8876404494382</v>
      </c>
      <c r="P47" s="35">
        <v>2.03</v>
      </c>
      <c r="Q47" s="33">
        <f>E47-N47</f>
        <v>36</v>
      </c>
      <c r="R47" s="34">
        <f>IF(E47=0,0,Q47/E47*100)</f>
        <v>10.112359550561797</v>
      </c>
      <c r="S47" s="33">
        <f>Q47-T47</f>
        <v>36</v>
      </c>
      <c r="T47" s="35">
        <v>0</v>
      </c>
      <c r="U47" s="14"/>
      <c r="V47" s="7"/>
    </row>
    <row r="48" spans="1:23" ht="16.5">
      <c r="A48" s="20" t="s">
        <v>56</v>
      </c>
      <c r="B48" s="35">
        <v>33</v>
      </c>
      <c r="C48" s="35">
        <v>8</v>
      </c>
      <c r="D48" s="35">
        <v>33</v>
      </c>
      <c r="E48" s="33">
        <f>B48+C48+D48</f>
        <v>74</v>
      </c>
      <c r="F48" s="35">
        <v>35</v>
      </c>
      <c r="G48" s="34">
        <f>IF(L48=0,0,F48/L48*100)</f>
        <v>97.22222222222221</v>
      </c>
      <c r="H48" s="35">
        <v>1</v>
      </c>
      <c r="I48" s="34">
        <f>IF(L48=0,0,H48/L48*100)</f>
        <v>2.7777777777777777</v>
      </c>
      <c r="J48" s="35">
        <v>0</v>
      </c>
      <c r="K48" s="34">
        <f>IF(L48=0,0,J48/L48*100)</f>
        <v>0</v>
      </c>
      <c r="L48" s="33">
        <f>F48+H48+J48</f>
        <v>36</v>
      </c>
      <c r="M48" s="35">
        <v>34</v>
      </c>
      <c r="N48" s="33">
        <f>L48+M48</f>
        <v>70</v>
      </c>
      <c r="O48" s="34">
        <f>IF(E48=0,0,N48/E48*100)</f>
        <v>94.5945945945946</v>
      </c>
      <c r="P48" s="35">
        <v>2.42</v>
      </c>
      <c r="Q48" s="33">
        <f>E48-N48</f>
        <v>4</v>
      </c>
      <c r="R48" s="34">
        <f>IF(E48=0,0,Q48/E48*100)</f>
        <v>5.405405405405405</v>
      </c>
      <c r="S48" s="33">
        <f>Q48-T48</f>
        <v>4</v>
      </c>
      <c r="T48" s="35">
        <v>0</v>
      </c>
      <c r="U48" s="2"/>
      <c r="V48" s="5"/>
      <c r="W48" s="5"/>
    </row>
    <row r="49" spans="1:23" s="3" customFormat="1" ht="33">
      <c r="A49" s="20" t="s">
        <v>57</v>
      </c>
      <c r="B49" s="35">
        <v>1049</v>
      </c>
      <c r="C49" s="35">
        <v>208</v>
      </c>
      <c r="D49" s="35">
        <v>442</v>
      </c>
      <c r="E49" s="33">
        <f>B49+C49+D49</f>
        <v>1699</v>
      </c>
      <c r="F49" s="35">
        <v>570</v>
      </c>
      <c r="G49" s="34">
        <f>IF(L49=0,0,F49/L49*100)</f>
        <v>91.34615384615384</v>
      </c>
      <c r="H49" s="35">
        <v>53</v>
      </c>
      <c r="I49" s="34">
        <f>IF(L49=0,0,H49/L49*100)</f>
        <v>8.493589743589745</v>
      </c>
      <c r="J49" s="35">
        <v>1</v>
      </c>
      <c r="K49" s="34">
        <f>IF(L49=0,0,J49/L49*100)</f>
        <v>0.16025641025641024</v>
      </c>
      <c r="L49" s="33">
        <f>F49+H49+J49</f>
        <v>624</v>
      </c>
      <c r="M49" s="35">
        <v>916</v>
      </c>
      <c r="N49" s="33">
        <f>L49+M49</f>
        <v>1540</v>
      </c>
      <c r="O49" s="34">
        <f>IF(E49=0,0,N49/E49*100)</f>
        <v>90.64155385520894</v>
      </c>
      <c r="P49" s="35">
        <v>3.22</v>
      </c>
      <c r="Q49" s="33">
        <f>E49-N49</f>
        <v>159</v>
      </c>
      <c r="R49" s="34">
        <f>IF(E49=0,0,Q49/E49*100)</f>
        <v>9.358446144791053</v>
      </c>
      <c r="S49" s="33">
        <f>Q49-T49</f>
        <v>150</v>
      </c>
      <c r="T49" s="35">
        <v>9</v>
      </c>
      <c r="U49" s="30"/>
      <c r="V49" s="6"/>
      <c r="W49" s="7"/>
    </row>
    <row r="50" spans="1:22" ht="33">
      <c r="A50" s="31" t="s">
        <v>82</v>
      </c>
      <c r="B50" s="35">
        <v>142</v>
      </c>
      <c r="C50" s="35">
        <v>6</v>
      </c>
      <c r="D50" s="35">
        <v>25</v>
      </c>
      <c r="E50" s="33">
        <f>B50+C50+D50</f>
        <v>173</v>
      </c>
      <c r="F50" s="35">
        <v>35</v>
      </c>
      <c r="G50" s="34">
        <f>IF(L50=0,0,F50/L50*100)</f>
        <v>97.22222222222221</v>
      </c>
      <c r="H50" s="35">
        <v>1</v>
      </c>
      <c r="I50" s="34">
        <f>IF(L50=0,0,H50/L50*100)</f>
        <v>2.7777777777777777</v>
      </c>
      <c r="J50" s="35">
        <v>0</v>
      </c>
      <c r="K50" s="34">
        <f>IF(L50=0,0,J50/L50*100)</f>
        <v>0</v>
      </c>
      <c r="L50" s="33">
        <f>F50+H50+J50</f>
        <v>36</v>
      </c>
      <c r="M50" s="35">
        <v>131</v>
      </c>
      <c r="N50" s="33">
        <f>L50+M50</f>
        <v>167</v>
      </c>
      <c r="O50" s="34">
        <f>IF(E50=0,0,N50/E50*100)</f>
        <v>96.53179190751445</v>
      </c>
      <c r="P50" s="35">
        <v>1.1</v>
      </c>
      <c r="Q50" s="33">
        <f>E50-N50</f>
        <v>6</v>
      </c>
      <c r="R50" s="34">
        <f>IF(E50=0,0,Q50/E50*100)</f>
        <v>3.4682080924855487</v>
      </c>
      <c r="S50" s="33">
        <f>Q50-T50</f>
        <v>6</v>
      </c>
      <c r="T50" s="35">
        <v>0</v>
      </c>
      <c r="U50" s="5"/>
      <c r="V50" s="5"/>
    </row>
    <row r="51" spans="1:20" ht="33">
      <c r="A51" s="31" t="s">
        <v>83</v>
      </c>
      <c r="B51" s="35">
        <v>122</v>
      </c>
      <c r="C51" s="35">
        <v>5</v>
      </c>
      <c r="D51" s="35">
        <v>16</v>
      </c>
      <c r="E51" s="33">
        <f>B51+C51+D51</f>
        <v>143</v>
      </c>
      <c r="F51" s="35">
        <v>31</v>
      </c>
      <c r="G51" s="34">
        <f>IF(L51=0,0,F51/L51*100)</f>
        <v>100</v>
      </c>
      <c r="H51" s="35">
        <v>0</v>
      </c>
      <c r="I51" s="34">
        <f>IF(L51=0,0,H51/L51*100)</f>
        <v>0</v>
      </c>
      <c r="J51" s="35">
        <v>0</v>
      </c>
      <c r="K51" s="34">
        <f>IF(L51=0,0,J51/L51*100)</f>
        <v>0</v>
      </c>
      <c r="L51" s="33">
        <f>F51+H51+J51</f>
        <v>31</v>
      </c>
      <c r="M51" s="35">
        <v>106</v>
      </c>
      <c r="N51" s="33">
        <f>L51+M51</f>
        <v>137</v>
      </c>
      <c r="O51" s="34">
        <f>IF(E51=0,0,N51/E51*100)</f>
        <v>95.8041958041958</v>
      </c>
      <c r="P51" s="35">
        <v>1.06</v>
      </c>
      <c r="Q51" s="33">
        <f>E51-N51</f>
        <v>6</v>
      </c>
      <c r="R51" s="34">
        <f>IF(E51=0,0,Q51/E51*100)</f>
        <v>4.195804195804196</v>
      </c>
      <c r="S51" s="33">
        <f>Q51-T51</f>
        <v>6</v>
      </c>
      <c r="T51" s="35">
        <v>0</v>
      </c>
    </row>
    <row r="52" spans="1:20" ht="33">
      <c r="A52" s="31" t="s">
        <v>84</v>
      </c>
      <c r="B52" s="35">
        <v>128</v>
      </c>
      <c r="C52" s="35">
        <v>13</v>
      </c>
      <c r="D52" s="35">
        <v>24</v>
      </c>
      <c r="E52" s="33">
        <f>B52+C52+D52</f>
        <v>165</v>
      </c>
      <c r="F52" s="35">
        <v>23</v>
      </c>
      <c r="G52" s="34">
        <f>IF(L52=0,0,F52/L52*100)</f>
        <v>100</v>
      </c>
      <c r="H52" s="35">
        <v>0</v>
      </c>
      <c r="I52" s="34">
        <f>IF(L52=0,0,H52/L52*100)</f>
        <v>0</v>
      </c>
      <c r="J52" s="35">
        <v>0</v>
      </c>
      <c r="K52" s="34">
        <f>IF(L52=0,0,J52/L52*100)</f>
        <v>0</v>
      </c>
      <c r="L52" s="33">
        <f>F52+H52+J52</f>
        <v>23</v>
      </c>
      <c r="M52" s="35">
        <v>121</v>
      </c>
      <c r="N52" s="33">
        <f>L52+M52</f>
        <v>144</v>
      </c>
      <c r="O52" s="34">
        <f>IF(E52=0,0,N52/E52*100)</f>
        <v>87.27272727272727</v>
      </c>
      <c r="P52" s="35">
        <v>1.8</v>
      </c>
      <c r="Q52" s="33">
        <f>E52-N52</f>
        <v>21</v>
      </c>
      <c r="R52" s="34">
        <f>IF(E52=0,0,Q52/E52*100)</f>
        <v>12.727272727272727</v>
      </c>
      <c r="S52" s="33">
        <f>Q52-T52</f>
        <v>21</v>
      </c>
      <c r="T52" s="35">
        <v>0</v>
      </c>
    </row>
    <row r="53" spans="1:20" ht="33">
      <c r="A53" s="32" t="s">
        <v>85</v>
      </c>
      <c r="B53" s="35">
        <v>132</v>
      </c>
      <c r="C53" s="35">
        <v>14</v>
      </c>
      <c r="D53" s="35">
        <v>16</v>
      </c>
      <c r="E53" s="33">
        <f>B53+C53+D53</f>
        <v>162</v>
      </c>
      <c r="F53" s="35">
        <v>20</v>
      </c>
      <c r="G53" s="34">
        <f>IF(L53=0,0,F53/L53*100)</f>
        <v>100</v>
      </c>
      <c r="H53" s="35">
        <v>0</v>
      </c>
      <c r="I53" s="34">
        <f>IF(L53=0,0,H53/L53*100)</f>
        <v>0</v>
      </c>
      <c r="J53" s="35">
        <v>0</v>
      </c>
      <c r="K53" s="34">
        <f>IF(L53=0,0,J53/L53*100)</f>
        <v>0</v>
      </c>
      <c r="L53" s="33">
        <f>F53+H53+J53</f>
        <v>20</v>
      </c>
      <c r="M53" s="35">
        <v>132</v>
      </c>
      <c r="N53" s="33">
        <f>L53+M53</f>
        <v>152</v>
      </c>
      <c r="O53" s="34">
        <f>IF(E53=0,0,N53/E53*100)</f>
        <v>93.82716049382715</v>
      </c>
      <c r="P53" s="35">
        <v>1.23</v>
      </c>
      <c r="Q53" s="33">
        <f>E53-N53</f>
        <v>10</v>
      </c>
      <c r="R53" s="34">
        <f>IF(E53=0,0,Q53/E53*100)</f>
        <v>6.172839506172839</v>
      </c>
      <c r="S53" s="33">
        <f>Q53-T53</f>
        <v>10</v>
      </c>
      <c r="T53" s="35">
        <v>0</v>
      </c>
    </row>
    <row r="54" spans="1:20" ht="33">
      <c r="A54" s="32" t="s">
        <v>86</v>
      </c>
      <c r="B54" s="35">
        <v>130</v>
      </c>
      <c r="C54" s="35">
        <v>15</v>
      </c>
      <c r="D54" s="35">
        <v>9</v>
      </c>
      <c r="E54" s="33">
        <f>B54+C54+D54</f>
        <v>154</v>
      </c>
      <c r="F54" s="35">
        <v>14</v>
      </c>
      <c r="G54" s="34">
        <f>IF(L54=0,0,F54/L54*100)</f>
        <v>100</v>
      </c>
      <c r="H54" s="35">
        <v>0</v>
      </c>
      <c r="I54" s="34">
        <f>IF(L54=0,0,H54/L54*100)</f>
        <v>0</v>
      </c>
      <c r="J54" s="35">
        <v>0</v>
      </c>
      <c r="K54" s="34">
        <f>IF(L54=0,0,J54/L54*100)</f>
        <v>0</v>
      </c>
      <c r="L54" s="33">
        <f>F54+H54+J54</f>
        <v>14</v>
      </c>
      <c r="M54" s="35">
        <v>124</v>
      </c>
      <c r="N54" s="33">
        <f>L54+M54</f>
        <v>138</v>
      </c>
      <c r="O54" s="34">
        <f>IF(E54=0,0,N54/E54*100)</f>
        <v>89.6103896103896</v>
      </c>
      <c r="P54" s="35">
        <v>0.82</v>
      </c>
      <c r="Q54" s="33">
        <f>E54-N54</f>
        <v>16</v>
      </c>
      <c r="R54" s="34">
        <f>IF(E54=0,0,Q54/E54*100)</f>
        <v>10.38961038961039</v>
      </c>
      <c r="S54" s="33">
        <f>Q54-T54</f>
        <v>16</v>
      </c>
      <c r="T54" s="35">
        <v>0</v>
      </c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Administrator</cp:lastModifiedBy>
  <cp:lastPrinted>2014-04-10T02:10:31Z</cp:lastPrinted>
  <dcterms:created xsi:type="dcterms:W3CDTF">2006-06-30T07:22:11Z</dcterms:created>
  <dcterms:modified xsi:type="dcterms:W3CDTF">2015-10-06T03:54:16Z</dcterms:modified>
  <cp:category/>
  <cp:version/>
  <cp:contentType/>
  <cp:contentStatus/>
</cp:coreProperties>
</file>