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<sst xmlns="http://schemas.openxmlformats.org/spreadsheetml/2006/main" count="102" uniqueCount="92">
  <si>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</si>
  <si>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</si>
  <si>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</si>
  <si>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</si>
  <si>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</si>
  <si>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</si>
  <si>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</si>
  <si>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</si>
  <si>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</si>
  <si>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</si>
  <si>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</si>
  <si>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</si>
  <si>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</si>
  <si>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</si>
  <si>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</si>
  <si>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</si>
  <si>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</si>
  <si>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</si>
  <si>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</si>
  <si>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</si>
  <si>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</si>
  <si>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</si>
  <si>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</si>
  <si>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</si>
  <si>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</si>
  <si>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</si>
  <si>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</si>
  <si>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</si>
  <si>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</si>
  <si>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</si>
  <si>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</si>
  <si>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</si>
  <si>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</si>
  <si>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</si>
  <si>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</si>
  <si>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</si>
  <si>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</si>
  <si>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</si>
  <si>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</si>
  <si>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</si>
  <si>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</si>
  <si>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</si>
  <si>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</si>
  <si>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</si>
  <si>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</si>
  <si>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</si>
  <si>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</si>
  <si>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</si>
  <si>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</si>
  <si>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</si>
  <si>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</si>
  <si>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</si>
  <si>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</si>
  <si>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</si>
  <si>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</si>
  <si>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</si>
  <si>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</si>
  <si>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</si>
  <si>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</si>
  <si>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</si>
  <si>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</si>
  <si>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金門縣地政局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</si>
  <si>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</si>
  <si>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</si>
  <si>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</si>
  <si>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</si>
  <si>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</si>
  <si>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</si>
  <si>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</si>
  <si>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</si>
  <si>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</si>
  <si>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</si>
  <si>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</si>
  <si>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</si>
  <si>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</si>
  <si>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</si>
  <si>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</si>
  <si>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</si>
  <si>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</si>
  <si>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</si>
  <si>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</si>
  <si>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</si>
  <si>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</si>
  <si>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</si>
  <si>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金門縣稅務局</t>
  </si>
  <si>
    <t>金門縣消防局</t>
  </si>
  <si>
    <t>金門縣衛生局</t>
  </si>
  <si>
    <t>金門縣環保局</t>
  </si>
  <si>
    <t>金門縣警察局</t>
  </si>
  <si>
    <t>金門縣文化園區管理所</t>
  </si>
  <si>
    <t>金門縣家庭教育中心</t>
  </si>
  <si>
    <t>起迄日期:2021/5/1至 2021/5/31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</si>
</sst>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185" fontId="13" fillId="0" borderId="10" xfId="0" applyNumberFormat="1" applyFont="1" applyFill="1" applyBorder="1" applyAlignment="1">
      <alignment horizontal="right"/>
    </xf>
    <xf numFmtId="189" fontId="13" fillId="0" borderId="10" xfId="0" applyNumberFormat="1" applyFont="1" applyFill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  <xf numFmtId="3" fontId="11" fillId="0" borderId="10" xfId="35" applyNumberFormat="1" applyFont="1" applyFill="1" applyBorder="1" applyAlignment="1">
      <alignment horizontal="right" vertical="center"/>
      <protection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2" sqref="D12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27.75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21.75" customHeight="1">
      <c r="A3" s="56" t="s">
        <v>91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25.5" customHeight="1">
      <c r="A4" s="49"/>
      <c r="B4" s="50" t="s">
        <v>0</v>
      </c>
      <c r="C4" s="50"/>
      <c r="D4" s="50"/>
      <c r="E4" s="50"/>
      <c r="F4" s="50" t="s">
        <v>1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 t="s">
        <v>2</v>
      </c>
      <c r="R4" s="50"/>
      <c r="S4" s="50"/>
      <c r="T4" s="50"/>
    </row>
    <row r="5" spans="1:20" ht="34.5" customHeight="1">
      <c r="A5" s="49"/>
      <c r="B5" s="48" t="s">
        <v>3</v>
      </c>
      <c r="C5" s="48" t="s">
        <v>73</v>
      </c>
      <c r="D5" s="48" t="s">
        <v>4</v>
      </c>
      <c r="E5" s="10" t="s">
        <v>5</v>
      </c>
      <c r="F5" s="50" t="s">
        <v>6</v>
      </c>
      <c r="G5" s="50"/>
      <c r="H5" s="50"/>
      <c r="I5" s="50"/>
      <c r="J5" s="50"/>
      <c r="K5" s="50"/>
      <c r="L5" s="10" t="s">
        <v>7</v>
      </c>
      <c r="M5" s="48" t="s">
        <v>8</v>
      </c>
      <c r="N5" s="50" t="s">
        <v>9</v>
      </c>
      <c r="O5" s="50"/>
      <c r="P5" s="55" t="s">
        <v>10</v>
      </c>
      <c r="Q5" s="50" t="s">
        <v>2</v>
      </c>
      <c r="R5" s="50"/>
      <c r="S5" s="48" t="s">
        <v>11</v>
      </c>
      <c r="T5" s="48" t="s">
        <v>12</v>
      </c>
    </row>
    <row r="6" spans="1:24" ht="34.5" customHeight="1">
      <c r="A6" s="49"/>
      <c r="B6" s="48"/>
      <c r="C6" s="48"/>
      <c r="D6" s="48"/>
      <c r="E6" s="51" t="s">
        <v>13</v>
      </c>
      <c r="F6" s="50" t="s">
        <v>14</v>
      </c>
      <c r="G6" s="50"/>
      <c r="H6" s="53" t="s">
        <v>15</v>
      </c>
      <c r="I6" s="53"/>
      <c r="J6" s="50" t="s">
        <v>16</v>
      </c>
      <c r="K6" s="50"/>
      <c r="L6" s="51" t="s">
        <v>17</v>
      </c>
      <c r="M6" s="48"/>
      <c r="N6" s="52" t="s">
        <v>18</v>
      </c>
      <c r="O6" s="52"/>
      <c r="P6" s="55"/>
      <c r="Q6" s="52" t="s">
        <v>63</v>
      </c>
      <c r="R6" s="52"/>
      <c r="S6" s="48"/>
      <c r="T6" s="48"/>
      <c r="U6" s="5"/>
      <c r="V6" s="5"/>
      <c r="W6" s="5"/>
      <c r="X6" s="5"/>
    </row>
    <row r="7" spans="1:24" ht="17.25" customHeight="1">
      <c r="A7" s="49"/>
      <c r="B7" s="48"/>
      <c r="C7" s="48"/>
      <c r="D7" s="48"/>
      <c r="E7" s="51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51"/>
      <c r="M7" s="48"/>
      <c r="N7" s="10" t="s">
        <v>19</v>
      </c>
      <c r="O7" s="9" t="s">
        <v>20</v>
      </c>
      <c r="P7" s="55"/>
      <c r="Q7" s="10" t="s">
        <v>19</v>
      </c>
      <c r="R7" s="9" t="s">
        <v>20</v>
      </c>
      <c r="S7" s="48"/>
      <c r="T7" s="48"/>
      <c r="U7" s="5"/>
      <c r="V7" s="5"/>
      <c r="W7" s="5"/>
      <c r="X7" s="5"/>
    </row>
    <row r="8" spans="1:24" ht="17.25" customHeight="1">
      <c r="A8" s="49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SUM(B10:B56)</f>
        <v>37350</v>
      </c>
      <c r="C9" s="21">
        <f>SUM(C10:C56)</f>
        <v>4240</v>
      </c>
      <c r="D9" s="21">
        <f>SUM(D10:D56)</f>
        <v>8605</v>
      </c>
      <c r="E9" s="21">
        <f>SUM(E10:E56)</f>
        <v>50195</v>
      </c>
      <c r="F9" s="21">
        <f>SUM(F10:F56)</f>
        <v>11252</v>
      </c>
      <c r="G9" s="22">
        <f>IF(L9=0,"0.00",F9/L9*100)</f>
        <v>90.21085544776717</v>
      </c>
      <c r="H9" s="21">
        <f>SUM(H10:H56)</f>
        <v>1207</v>
      </c>
      <c r="I9" s="23">
        <f>(H9/L9)*100</f>
        <v>9.676902108554478</v>
      </c>
      <c r="J9" s="21">
        <f>SUM(J10:J56)</f>
        <v>14</v>
      </c>
      <c r="K9" s="23">
        <f>(J9/L9)*100</f>
        <v>0.11224244367834522</v>
      </c>
      <c r="L9" s="21">
        <f>F9+H9+J9</f>
        <v>12473</v>
      </c>
      <c r="M9" s="21">
        <f>SUM(M10:M56)</f>
        <v>34266</v>
      </c>
      <c r="N9" s="21">
        <f>L9+M9</f>
        <v>46739</v>
      </c>
      <c r="O9" s="23">
        <f>IF(E9=0,"0.00",N9/E9*100)</f>
        <v>93.11485207690009</v>
      </c>
      <c r="P9" s="23">
        <f>(O10+O11+O12+O13+P14+P15+P16+P17+P18+P19+P20+P21+P22+P23+P24+P25+P26+P27+P28+P29+P30+P31+P32+P33+P34+P35+P36+P37+P38+P39+P40+P41+P42+P43+P44+O45+P48+P49+P50+P51)/IF((42-COUNTIF(P10:P56,0))=0,1,(42-COUNTIF(P10:P56,0)))</f>
        <v>13.393235593388514</v>
      </c>
      <c r="Q9" s="21">
        <v>3456</v>
      </c>
      <c r="R9" s="24">
        <f>IF(E9=0,"0.00",Q9/E9*100)</f>
        <v>6.88514792309991</v>
      </c>
      <c r="S9" s="21">
        <v>3401</v>
      </c>
      <c r="T9" s="25">
        <f>SUM(T10:T56)</f>
        <v>55</v>
      </c>
      <c r="U9" s="5"/>
      <c r="V9" s="5"/>
    </row>
    <row r="10" spans="1:20" ht="16.5" customHeight="1">
      <c r="A10" s="20" t="s">
        <v>66</v>
      </c>
      <c r="B10" s="35">
        <v>1009</v>
      </c>
      <c r="C10" s="35">
        <v>82</v>
      </c>
      <c r="D10" s="35">
        <v>131</v>
      </c>
      <c r="E10" s="33">
        <f aca="true" t="shared" si="0" ref="E10:E25">B10+C10+D10</f>
        <v>1222</v>
      </c>
      <c r="F10" s="35">
        <v>269</v>
      </c>
      <c r="G10" s="34">
        <f aca="true" t="shared" si="1" ref="G10:G25">IF(L10=0,0,F10/L10*100)</f>
        <v>93.07958477508652</v>
      </c>
      <c r="H10" s="35">
        <v>20</v>
      </c>
      <c r="I10" s="34">
        <f aca="true" t="shared" si="2" ref="I10:I25">IF(L10=0,0,H10/L10*100)</f>
        <v>6.920415224913495</v>
      </c>
      <c r="J10" s="35">
        <v>0</v>
      </c>
      <c r="K10" s="34">
        <f aca="true" t="shared" si="3" ref="K10:K25">IF(L10=0,0,J10/L10*100)</f>
        <v>0</v>
      </c>
      <c r="L10" s="33">
        <f aca="true" t="shared" si="4" ref="L10:L25">F10+H10+J10</f>
        <v>289</v>
      </c>
      <c r="M10" s="35">
        <v>851</v>
      </c>
      <c r="N10" s="33">
        <f aca="true" t="shared" si="5" ref="N10:N25">L10+M10</f>
        <v>1140</v>
      </c>
      <c r="O10" s="34">
        <f aca="true" t="shared" si="6" ref="O10:O25">IF(E10=0,0,N10/E10*100)</f>
        <v>93.28968903436989</v>
      </c>
      <c r="P10" s="35">
        <v>2.28</v>
      </c>
      <c r="Q10" s="33">
        <f>E10-N10</f>
        <v>82</v>
      </c>
      <c r="R10" s="34">
        <f>IF(E10=0,0,Q10/E10*100)</f>
        <v>6.710310965630114</v>
      </c>
      <c r="S10" s="33">
        <f aca="true" t="shared" si="7" ref="S10:S25">Q10-T10</f>
        <v>82</v>
      </c>
      <c r="T10" s="35">
        <v>0</v>
      </c>
    </row>
    <row r="11" spans="1:20" ht="16.5" customHeight="1">
      <c r="A11" s="20" t="s">
        <v>67</v>
      </c>
      <c r="B11" s="35">
        <v>565</v>
      </c>
      <c r="C11" s="35">
        <v>40</v>
      </c>
      <c r="D11" s="35">
        <v>109</v>
      </c>
      <c r="E11" s="33">
        <f t="shared" si="0"/>
        <v>714</v>
      </c>
      <c r="F11" s="35">
        <v>108</v>
      </c>
      <c r="G11" s="34">
        <f t="shared" si="1"/>
        <v>88.52459016393442</v>
      </c>
      <c r="H11" s="35">
        <v>12</v>
      </c>
      <c r="I11" s="34">
        <f t="shared" si="2"/>
        <v>9.836065573770492</v>
      </c>
      <c r="J11" s="35">
        <v>2</v>
      </c>
      <c r="K11" s="34">
        <f t="shared" si="3"/>
        <v>1.639344262295082</v>
      </c>
      <c r="L11" s="33">
        <f t="shared" si="4"/>
        <v>122</v>
      </c>
      <c r="M11" s="35">
        <v>566</v>
      </c>
      <c r="N11" s="33">
        <f t="shared" si="5"/>
        <v>688</v>
      </c>
      <c r="O11" s="34">
        <f t="shared" si="6"/>
        <v>96.35854341736695</v>
      </c>
      <c r="P11" s="35">
        <v>3.55</v>
      </c>
      <c r="Q11" s="33">
        <f>E11-N11</f>
        <v>26</v>
      </c>
      <c r="R11" s="34">
        <f>IF(E11=0,0,Q11/E11*100)</f>
        <v>3.6414565826330536</v>
      </c>
      <c r="S11" s="33">
        <f t="shared" si="7"/>
        <v>26</v>
      </c>
      <c r="T11" s="35">
        <v>0</v>
      </c>
    </row>
    <row r="12" spans="1:20" ht="16.5" customHeight="1">
      <c r="A12" s="20" t="s">
        <v>68</v>
      </c>
      <c r="B12" s="35">
        <v>2958</v>
      </c>
      <c r="C12" s="35">
        <v>335</v>
      </c>
      <c r="D12" s="35">
        <v>555</v>
      </c>
      <c r="E12" s="33">
        <f t="shared" si="0"/>
        <v>3848</v>
      </c>
      <c r="F12" s="35">
        <v>877</v>
      </c>
      <c r="G12" s="34">
        <f t="shared" si="1"/>
        <v>83.52380952380952</v>
      </c>
      <c r="H12" s="35">
        <v>172</v>
      </c>
      <c r="I12" s="34">
        <f t="shared" si="2"/>
        <v>16.380952380952383</v>
      </c>
      <c r="J12" s="35">
        <v>1</v>
      </c>
      <c r="K12" s="34">
        <f t="shared" si="3"/>
        <v>0.09523809523809523</v>
      </c>
      <c r="L12" s="33">
        <f t="shared" si="4"/>
        <v>1050</v>
      </c>
      <c r="M12" s="35">
        <v>2540</v>
      </c>
      <c r="N12" s="33">
        <f t="shared" si="5"/>
        <v>3590</v>
      </c>
      <c r="O12" s="34">
        <f t="shared" si="6"/>
        <v>93.29521829521829</v>
      </c>
      <c r="P12" s="35">
        <v>3.57</v>
      </c>
      <c r="Q12" s="33">
        <f>E12-N12</f>
        <v>258</v>
      </c>
      <c r="R12" s="34">
        <f>IF(E12=0,0,Q12/E12*100)</f>
        <v>6.7047817047817055</v>
      </c>
      <c r="S12" s="33">
        <f t="shared" si="7"/>
        <v>250</v>
      </c>
      <c r="T12" s="35">
        <v>8</v>
      </c>
    </row>
    <row r="13" spans="1:20" ht="16.5" customHeight="1">
      <c r="A13" s="20" t="s">
        <v>69</v>
      </c>
      <c r="B13" s="35">
        <v>2037</v>
      </c>
      <c r="C13" s="35">
        <v>251</v>
      </c>
      <c r="D13" s="35">
        <v>421</v>
      </c>
      <c r="E13" s="33">
        <f t="shared" si="0"/>
        <v>2709</v>
      </c>
      <c r="F13" s="35">
        <v>613</v>
      </c>
      <c r="G13" s="34">
        <f t="shared" si="1"/>
        <v>82.39247311827957</v>
      </c>
      <c r="H13" s="35">
        <v>130</v>
      </c>
      <c r="I13" s="34">
        <f t="shared" si="2"/>
        <v>17.473118279569892</v>
      </c>
      <c r="J13" s="35">
        <v>1</v>
      </c>
      <c r="K13" s="34">
        <f t="shared" si="3"/>
        <v>0.13440860215053765</v>
      </c>
      <c r="L13" s="33">
        <f t="shared" si="4"/>
        <v>744</v>
      </c>
      <c r="M13" s="35">
        <v>1776</v>
      </c>
      <c r="N13" s="33">
        <f t="shared" si="5"/>
        <v>2520</v>
      </c>
      <c r="O13" s="34">
        <f t="shared" si="6"/>
        <v>93.02325581395348</v>
      </c>
      <c r="P13" s="35">
        <v>3.91</v>
      </c>
      <c r="Q13" s="33">
        <f>E13-N13</f>
        <v>189</v>
      </c>
      <c r="R13" s="34">
        <f>IF(E13=0,0,Q13/E13*100)</f>
        <v>6.976744186046512</v>
      </c>
      <c r="S13" s="33">
        <f t="shared" si="7"/>
        <v>189</v>
      </c>
      <c r="T13" s="35">
        <v>0</v>
      </c>
    </row>
    <row r="14" spans="1:21" ht="16.5" customHeight="1">
      <c r="A14" s="20" t="s">
        <v>70</v>
      </c>
      <c r="B14" s="35">
        <v>2166</v>
      </c>
      <c r="C14" s="35">
        <v>340</v>
      </c>
      <c r="D14" s="35">
        <v>242</v>
      </c>
      <c r="E14" s="33">
        <f t="shared" si="0"/>
        <v>2748</v>
      </c>
      <c r="F14" s="35">
        <v>566</v>
      </c>
      <c r="G14" s="34">
        <f t="shared" si="1"/>
        <v>82.26744186046511</v>
      </c>
      <c r="H14" s="35">
        <v>121</v>
      </c>
      <c r="I14" s="34">
        <f t="shared" si="2"/>
        <v>17.587209302325583</v>
      </c>
      <c r="J14" s="35">
        <v>1</v>
      </c>
      <c r="K14" s="34">
        <f t="shared" si="3"/>
        <v>0.14534883720930233</v>
      </c>
      <c r="L14" s="33">
        <f t="shared" si="4"/>
        <v>688</v>
      </c>
      <c r="M14" s="35">
        <v>1809</v>
      </c>
      <c r="N14" s="33">
        <f t="shared" si="5"/>
        <v>2497</v>
      </c>
      <c r="O14" s="34">
        <f t="shared" si="6"/>
        <v>90.86608442503639</v>
      </c>
      <c r="P14" s="35">
        <v>4.29</v>
      </c>
      <c r="Q14" s="33">
        <f>E14-N14</f>
        <v>251</v>
      </c>
      <c r="R14" s="34">
        <f>IF(E14=0,0,Q14/E14*100)</f>
        <v>9.13391557496361</v>
      </c>
      <c r="S14" s="33">
        <f t="shared" si="7"/>
        <v>241</v>
      </c>
      <c r="T14" s="35">
        <v>10</v>
      </c>
      <c r="U14" s="8"/>
    </row>
    <row r="15" spans="1:21" ht="16.5" customHeight="1">
      <c r="A15" s="20" t="s">
        <v>75</v>
      </c>
      <c r="B15" s="35">
        <v>1359</v>
      </c>
      <c r="C15" s="35">
        <v>169</v>
      </c>
      <c r="D15" s="35">
        <v>385</v>
      </c>
      <c r="E15" s="33">
        <f t="shared" si="0"/>
        <v>1913</v>
      </c>
      <c r="F15" s="35">
        <v>398</v>
      </c>
      <c r="G15" s="34">
        <f t="shared" si="1"/>
        <v>83.78947368421052</v>
      </c>
      <c r="H15" s="35">
        <v>76</v>
      </c>
      <c r="I15" s="34">
        <f t="shared" si="2"/>
        <v>16</v>
      </c>
      <c r="J15" s="35">
        <v>1</v>
      </c>
      <c r="K15" s="34">
        <f t="shared" si="3"/>
        <v>0.21052631578947367</v>
      </c>
      <c r="L15" s="33">
        <f t="shared" si="4"/>
        <v>475</v>
      </c>
      <c r="M15" s="35">
        <v>1311</v>
      </c>
      <c r="N15" s="33">
        <f t="shared" si="5"/>
        <v>1786</v>
      </c>
      <c r="O15" s="34">
        <f t="shared" si="6"/>
        <v>93.36121275483534</v>
      </c>
      <c r="P15" s="35">
        <v>4.14</v>
      </c>
      <c r="Q15" s="33">
        <f>E15-N15</f>
        <v>127</v>
      </c>
      <c r="R15" s="34">
        <f>IF(E15=0,0,Q15/E15*100)</f>
        <v>6.638787245164663</v>
      </c>
      <c r="S15" s="33">
        <f t="shared" si="7"/>
        <v>123</v>
      </c>
      <c r="T15" s="35">
        <v>4</v>
      </c>
      <c r="U15" s="8"/>
    </row>
    <row r="16" spans="1:21" ht="16.5" customHeight="1">
      <c r="A16" s="20" t="s">
        <v>76</v>
      </c>
      <c r="B16" s="35">
        <v>2399</v>
      </c>
      <c r="C16" s="35">
        <v>204</v>
      </c>
      <c r="D16" s="35">
        <v>647</v>
      </c>
      <c r="E16" s="33">
        <f t="shared" si="0"/>
        <v>3250</v>
      </c>
      <c r="F16" s="35">
        <v>869</v>
      </c>
      <c r="G16" s="34">
        <f t="shared" si="1"/>
        <v>86.81318681318682</v>
      </c>
      <c r="H16" s="35">
        <v>132</v>
      </c>
      <c r="I16" s="34">
        <f t="shared" si="2"/>
        <v>13.186813186813188</v>
      </c>
      <c r="J16" s="35">
        <v>0</v>
      </c>
      <c r="K16" s="34">
        <f t="shared" si="3"/>
        <v>0</v>
      </c>
      <c r="L16" s="33">
        <f t="shared" si="4"/>
        <v>1001</v>
      </c>
      <c r="M16" s="35">
        <v>2078</v>
      </c>
      <c r="N16" s="33">
        <f t="shared" si="5"/>
        <v>3079</v>
      </c>
      <c r="O16" s="34">
        <f t="shared" si="6"/>
        <v>94.73846153846154</v>
      </c>
      <c r="P16" s="35">
        <v>3.82</v>
      </c>
      <c r="Q16" s="33">
        <f>E16-N16</f>
        <v>171</v>
      </c>
      <c r="R16" s="34">
        <f>IF(E16=0,0,Q16/E16*100)</f>
        <v>5.2615384615384615</v>
      </c>
      <c r="S16" s="33">
        <f t="shared" si="7"/>
        <v>171</v>
      </c>
      <c r="T16" s="35">
        <v>0</v>
      </c>
      <c r="U16" s="8"/>
    </row>
    <row r="17" spans="1:21" ht="16.5" customHeight="1">
      <c r="A17" s="20" t="s">
        <v>71</v>
      </c>
      <c r="B17" s="35">
        <v>495</v>
      </c>
      <c r="C17" s="35">
        <v>17</v>
      </c>
      <c r="D17" s="35">
        <v>130</v>
      </c>
      <c r="E17" s="33">
        <f t="shared" si="0"/>
        <v>642</v>
      </c>
      <c r="F17" s="35">
        <v>115</v>
      </c>
      <c r="G17" s="34">
        <f t="shared" si="1"/>
        <v>94.26229508196722</v>
      </c>
      <c r="H17" s="35">
        <v>7</v>
      </c>
      <c r="I17" s="34">
        <f t="shared" si="2"/>
        <v>5.737704918032787</v>
      </c>
      <c r="J17" s="35">
        <v>0</v>
      </c>
      <c r="K17" s="34">
        <f t="shared" si="3"/>
        <v>0</v>
      </c>
      <c r="L17" s="33">
        <f t="shared" si="4"/>
        <v>122</v>
      </c>
      <c r="M17" s="35">
        <v>478</v>
      </c>
      <c r="N17" s="33">
        <f t="shared" si="5"/>
        <v>600</v>
      </c>
      <c r="O17" s="34">
        <f t="shared" si="6"/>
        <v>93.45794392523365</v>
      </c>
      <c r="P17" s="35">
        <v>2.3</v>
      </c>
      <c r="Q17" s="33">
        <f>E17-N17</f>
        <v>42</v>
      </c>
      <c r="R17" s="34">
        <f>IF(E17=0,0,Q17/E17*100)</f>
        <v>6.5420560747663545</v>
      </c>
      <c r="S17" s="33">
        <f t="shared" si="7"/>
        <v>42</v>
      </c>
      <c r="T17" s="35">
        <v>0</v>
      </c>
      <c r="U17" s="8"/>
    </row>
    <row r="18" spans="1:21" ht="16.5" customHeight="1">
      <c r="A18" s="20" t="s">
        <v>82</v>
      </c>
      <c r="B18" s="35">
        <v>689</v>
      </c>
      <c r="C18" s="35">
        <v>100</v>
      </c>
      <c r="D18" s="35">
        <v>116</v>
      </c>
      <c r="E18" s="33">
        <f t="shared" si="0"/>
        <v>905</v>
      </c>
      <c r="F18" s="35">
        <v>188</v>
      </c>
      <c r="G18" s="34">
        <f t="shared" si="1"/>
        <v>80.68669527896995</v>
      </c>
      <c r="H18" s="35">
        <v>44</v>
      </c>
      <c r="I18" s="34">
        <f t="shared" si="2"/>
        <v>18.88412017167382</v>
      </c>
      <c r="J18" s="35">
        <v>1</v>
      </c>
      <c r="K18" s="34">
        <f t="shared" si="3"/>
        <v>0.4291845493562232</v>
      </c>
      <c r="L18" s="33">
        <f t="shared" si="4"/>
        <v>233</v>
      </c>
      <c r="M18" s="35">
        <v>597</v>
      </c>
      <c r="N18" s="33">
        <f t="shared" si="5"/>
        <v>830</v>
      </c>
      <c r="O18" s="34">
        <f t="shared" si="6"/>
        <v>91.71270718232044</v>
      </c>
      <c r="P18" s="35">
        <v>4.01</v>
      </c>
      <c r="Q18" s="33">
        <f>E18-N18</f>
        <v>75</v>
      </c>
      <c r="R18" s="34">
        <f>IF(E18=0,0,Q18/E18*100)</f>
        <v>8.287292817679557</v>
      </c>
      <c r="S18" s="33">
        <f t="shared" si="7"/>
        <v>74</v>
      </c>
      <c r="T18" s="35">
        <v>1</v>
      </c>
      <c r="U18" s="8"/>
    </row>
    <row r="19" spans="1:22" ht="16.5" customHeight="1">
      <c r="A19" s="20" t="s">
        <v>83</v>
      </c>
      <c r="B19" s="35">
        <v>635</v>
      </c>
      <c r="C19" s="35">
        <v>84</v>
      </c>
      <c r="D19" s="35">
        <v>102</v>
      </c>
      <c r="E19" s="33">
        <f t="shared" si="0"/>
        <v>821</v>
      </c>
      <c r="F19" s="35">
        <v>98</v>
      </c>
      <c r="G19" s="34">
        <f t="shared" si="1"/>
        <v>97.02970297029702</v>
      </c>
      <c r="H19" s="35">
        <v>3</v>
      </c>
      <c r="I19" s="34">
        <f t="shared" si="2"/>
        <v>2.9702970297029703</v>
      </c>
      <c r="J19" s="35">
        <v>0</v>
      </c>
      <c r="K19" s="34">
        <f t="shared" si="3"/>
        <v>0</v>
      </c>
      <c r="L19" s="33">
        <f t="shared" si="4"/>
        <v>101</v>
      </c>
      <c r="M19" s="35">
        <v>672</v>
      </c>
      <c r="N19" s="33">
        <f t="shared" si="5"/>
        <v>773</v>
      </c>
      <c r="O19" s="34">
        <f t="shared" si="6"/>
        <v>94.15347137637028</v>
      </c>
      <c r="P19" s="35">
        <v>2.42</v>
      </c>
      <c r="Q19" s="33">
        <f>E19-N19</f>
        <v>48</v>
      </c>
      <c r="R19" s="34">
        <f>IF(E19=0,0,Q19/E19*100)</f>
        <v>5.84652862362972</v>
      </c>
      <c r="S19" s="33">
        <f t="shared" si="7"/>
        <v>46</v>
      </c>
      <c r="T19" s="35">
        <v>2</v>
      </c>
      <c r="U19" s="8"/>
      <c r="V19" s="12"/>
    </row>
    <row r="20" spans="1:22" ht="16.5" customHeight="1">
      <c r="A20" s="20" t="s">
        <v>72</v>
      </c>
      <c r="B20" s="35">
        <v>375</v>
      </c>
      <c r="C20" s="35">
        <v>14</v>
      </c>
      <c r="D20" s="35">
        <v>17</v>
      </c>
      <c r="E20" s="33">
        <f t="shared" si="0"/>
        <v>406</v>
      </c>
      <c r="F20" s="35">
        <v>20</v>
      </c>
      <c r="G20" s="34">
        <f t="shared" si="1"/>
        <v>100</v>
      </c>
      <c r="H20" s="35">
        <v>0</v>
      </c>
      <c r="I20" s="34">
        <f t="shared" si="2"/>
        <v>0</v>
      </c>
      <c r="J20" s="35">
        <v>0</v>
      </c>
      <c r="K20" s="34">
        <f t="shared" si="3"/>
        <v>0</v>
      </c>
      <c r="L20" s="33">
        <f t="shared" si="4"/>
        <v>20</v>
      </c>
      <c r="M20" s="35">
        <v>375</v>
      </c>
      <c r="N20" s="33">
        <f t="shared" si="5"/>
        <v>395</v>
      </c>
      <c r="O20" s="34">
        <f t="shared" si="6"/>
        <v>97.29064039408867</v>
      </c>
      <c r="P20" s="35">
        <v>0.7</v>
      </c>
      <c r="Q20" s="33">
        <f>E20-N20</f>
        <v>11</v>
      </c>
      <c r="R20" s="34">
        <f>IF(E20=0,0,Q20/E20*100)</f>
        <v>2.70935960591133</v>
      </c>
      <c r="S20" s="33">
        <f t="shared" si="7"/>
        <v>11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1197</v>
      </c>
      <c r="C21" s="35">
        <v>107</v>
      </c>
      <c r="D21" s="35">
        <v>428</v>
      </c>
      <c r="E21" s="33">
        <f t="shared" si="0"/>
        <v>1732</v>
      </c>
      <c r="F21" s="35">
        <v>450</v>
      </c>
      <c r="G21" s="34">
        <f t="shared" si="1"/>
        <v>95.54140127388536</v>
      </c>
      <c r="H21" s="35">
        <v>20</v>
      </c>
      <c r="I21" s="34">
        <f t="shared" si="2"/>
        <v>4.246284501061571</v>
      </c>
      <c r="J21" s="35">
        <v>1</v>
      </c>
      <c r="K21" s="34">
        <f t="shared" si="3"/>
        <v>0.21231422505307856</v>
      </c>
      <c r="L21" s="33">
        <f t="shared" si="4"/>
        <v>471</v>
      </c>
      <c r="M21" s="35">
        <v>1143</v>
      </c>
      <c r="N21" s="33">
        <f t="shared" si="5"/>
        <v>1614</v>
      </c>
      <c r="O21" s="34">
        <f t="shared" si="6"/>
        <v>93.18706697459585</v>
      </c>
      <c r="P21" s="35">
        <v>1.74</v>
      </c>
      <c r="Q21" s="33">
        <f>E21-N21</f>
        <v>118</v>
      </c>
      <c r="R21" s="34">
        <f>IF(E21=0,0,Q21/E21*100)</f>
        <v>6.812933025404157</v>
      </c>
      <c r="S21" s="33">
        <f t="shared" si="7"/>
        <v>117</v>
      </c>
      <c r="T21" s="35">
        <v>1</v>
      </c>
      <c r="U21" s="30"/>
      <c r="V21" s="12"/>
    </row>
    <row r="22" spans="1:22" ht="16.5" customHeight="1">
      <c r="A22" s="20" t="s">
        <v>60</v>
      </c>
      <c r="B22" s="35">
        <v>1045</v>
      </c>
      <c r="C22" s="35">
        <v>130</v>
      </c>
      <c r="D22" s="35">
        <v>363</v>
      </c>
      <c r="E22" s="33">
        <f t="shared" si="0"/>
        <v>1538</v>
      </c>
      <c r="F22" s="35">
        <v>469</v>
      </c>
      <c r="G22" s="34">
        <f t="shared" si="1"/>
        <v>98.32285115303984</v>
      </c>
      <c r="H22" s="35">
        <v>8</v>
      </c>
      <c r="I22" s="34">
        <f t="shared" si="2"/>
        <v>1.6771488469601679</v>
      </c>
      <c r="J22" s="35">
        <v>0</v>
      </c>
      <c r="K22" s="34">
        <f t="shared" si="3"/>
        <v>0</v>
      </c>
      <c r="L22" s="33">
        <f t="shared" si="4"/>
        <v>477</v>
      </c>
      <c r="M22" s="35">
        <v>977</v>
      </c>
      <c r="N22" s="33">
        <f t="shared" si="5"/>
        <v>1454</v>
      </c>
      <c r="O22" s="34">
        <f t="shared" si="6"/>
        <v>94.53836150845254</v>
      </c>
      <c r="P22" s="35">
        <v>1.09</v>
      </c>
      <c r="Q22" s="33">
        <f>E22-N22</f>
        <v>84</v>
      </c>
      <c r="R22" s="34">
        <f>IF(E22=0,0,Q22/E22*100)</f>
        <v>5.461638491547465</v>
      </c>
      <c r="S22" s="33">
        <f t="shared" si="7"/>
        <v>84</v>
      </c>
      <c r="T22" s="35">
        <v>0</v>
      </c>
      <c r="U22" s="30"/>
      <c r="V22" s="12"/>
    </row>
    <row r="23" spans="1:22" ht="16.5" customHeight="1">
      <c r="A23" s="20" t="s">
        <v>41</v>
      </c>
      <c r="B23" s="35">
        <v>1373</v>
      </c>
      <c r="C23" s="35">
        <v>121</v>
      </c>
      <c r="D23" s="35">
        <v>343</v>
      </c>
      <c r="E23" s="33">
        <f t="shared" si="0"/>
        <v>1837</v>
      </c>
      <c r="F23" s="35">
        <v>523</v>
      </c>
      <c r="G23" s="34">
        <f t="shared" si="1"/>
        <v>96.31675874769797</v>
      </c>
      <c r="H23" s="35">
        <v>20</v>
      </c>
      <c r="I23" s="34">
        <f t="shared" si="2"/>
        <v>3.683241252302026</v>
      </c>
      <c r="J23" s="35">
        <v>0</v>
      </c>
      <c r="K23" s="34">
        <f t="shared" si="3"/>
        <v>0</v>
      </c>
      <c r="L23" s="33">
        <f t="shared" si="4"/>
        <v>543</v>
      </c>
      <c r="M23" s="35">
        <v>1204</v>
      </c>
      <c r="N23" s="33">
        <f t="shared" si="5"/>
        <v>1747</v>
      </c>
      <c r="O23" s="34">
        <f t="shared" si="6"/>
        <v>95.10070767555797</v>
      </c>
      <c r="P23" s="35">
        <v>1.73</v>
      </c>
      <c r="Q23" s="33">
        <f>E23-N23</f>
        <v>90</v>
      </c>
      <c r="R23" s="34">
        <f>IF(E23=0,0,Q23/E23*100)</f>
        <v>4.899292324442025</v>
      </c>
      <c r="S23" s="33">
        <f t="shared" si="7"/>
        <v>90</v>
      </c>
      <c r="T23" s="35">
        <v>0</v>
      </c>
      <c r="U23" s="30"/>
      <c r="V23" s="12"/>
    </row>
    <row r="24" spans="1:22" ht="16.5" customHeight="1">
      <c r="A24" s="20" t="s">
        <v>42</v>
      </c>
      <c r="B24" s="35">
        <v>1325</v>
      </c>
      <c r="C24" s="35">
        <v>152</v>
      </c>
      <c r="D24" s="35">
        <v>356</v>
      </c>
      <c r="E24" s="33">
        <f t="shared" si="0"/>
        <v>1833</v>
      </c>
      <c r="F24" s="35">
        <v>466</v>
      </c>
      <c r="G24" s="34">
        <f t="shared" si="1"/>
        <v>93.7625754527163</v>
      </c>
      <c r="H24" s="35">
        <v>31</v>
      </c>
      <c r="I24" s="34">
        <f t="shared" si="2"/>
        <v>6.237424547283702</v>
      </c>
      <c r="J24" s="35">
        <v>0</v>
      </c>
      <c r="K24" s="34">
        <f t="shared" si="3"/>
        <v>0</v>
      </c>
      <c r="L24" s="33">
        <f t="shared" si="4"/>
        <v>497</v>
      </c>
      <c r="M24" s="35">
        <v>1224</v>
      </c>
      <c r="N24" s="33">
        <f t="shared" si="5"/>
        <v>1721</v>
      </c>
      <c r="O24" s="34">
        <f t="shared" si="6"/>
        <v>93.8897981451173</v>
      </c>
      <c r="P24" s="35">
        <v>2.01</v>
      </c>
      <c r="Q24" s="33">
        <f>E24-N24</f>
        <v>112</v>
      </c>
      <c r="R24" s="34">
        <f>IF(E24=0,0,Q24/E24*100)</f>
        <v>6.110201854882706</v>
      </c>
      <c r="S24" s="33">
        <f t="shared" si="7"/>
        <v>112</v>
      </c>
      <c r="T24" s="35">
        <v>0</v>
      </c>
      <c r="U24" s="30"/>
      <c r="V24" s="5"/>
    </row>
    <row r="25" spans="1:22" s="2" customFormat="1" ht="16.5" customHeight="1">
      <c r="A25" s="26" t="s">
        <v>43</v>
      </c>
      <c r="B25" s="35">
        <v>1277</v>
      </c>
      <c r="C25" s="35">
        <v>145</v>
      </c>
      <c r="D25" s="35">
        <v>283</v>
      </c>
      <c r="E25" s="33">
        <f t="shared" si="0"/>
        <v>1705</v>
      </c>
      <c r="F25" s="35">
        <v>509</v>
      </c>
      <c r="G25" s="34">
        <f t="shared" si="1"/>
        <v>96.7680608365019</v>
      </c>
      <c r="H25" s="35">
        <v>17</v>
      </c>
      <c r="I25" s="34">
        <f t="shared" si="2"/>
        <v>3.2319391634980987</v>
      </c>
      <c r="J25" s="35">
        <v>0</v>
      </c>
      <c r="K25" s="34">
        <f t="shared" si="3"/>
        <v>0</v>
      </c>
      <c r="L25" s="33">
        <f t="shared" si="4"/>
        <v>526</v>
      </c>
      <c r="M25" s="35">
        <v>1072</v>
      </c>
      <c r="N25" s="33">
        <f t="shared" si="5"/>
        <v>1598</v>
      </c>
      <c r="O25" s="34">
        <f t="shared" si="6"/>
        <v>93.72434017595307</v>
      </c>
      <c r="P25" s="35">
        <v>1.83</v>
      </c>
      <c r="Q25" s="33">
        <f>E25-N25</f>
        <v>107</v>
      </c>
      <c r="R25" s="34">
        <f>IF(E25=0,0,Q25/E25*100)</f>
        <v>6.2756598240469215</v>
      </c>
      <c r="S25" s="33">
        <f t="shared" si="7"/>
        <v>107</v>
      </c>
      <c r="T25" s="35">
        <v>0</v>
      </c>
      <c r="U25" s="12"/>
      <c r="V25" s="12"/>
    </row>
    <row r="26" spans="1:20" s="4" customFormat="1" ht="16.5" customHeight="1">
      <c r="A26" s="27" t="s">
        <v>62</v>
      </c>
      <c r="B26" s="35">
        <v>720</v>
      </c>
      <c r="C26" s="35">
        <v>107</v>
      </c>
      <c r="D26" s="35">
        <v>267</v>
      </c>
      <c r="E26" s="33">
        <f>B26+C26+D26</f>
        <v>1094</v>
      </c>
      <c r="F26" s="35">
        <v>271</v>
      </c>
      <c r="G26" s="34">
        <f>IF(L26=0,0,F26/L26*100)</f>
        <v>90.93959731543623</v>
      </c>
      <c r="H26" s="35">
        <v>25</v>
      </c>
      <c r="I26" s="34">
        <f>IF(L26=0,0,H26/L26*100)</f>
        <v>8.389261744966444</v>
      </c>
      <c r="J26" s="35">
        <v>2</v>
      </c>
      <c r="K26" s="34">
        <f>IF(L26=0,0,J26/L26*100)</f>
        <v>0.6711409395973155</v>
      </c>
      <c r="L26" s="33">
        <f>F26+H26+J26</f>
        <v>298</v>
      </c>
      <c r="M26" s="35">
        <v>707</v>
      </c>
      <c r="N26" s="33">
        <f>L26+M26</f>
        <v>1005</v>
      </c>
      <c r="O26" s="34">
        <f>IF(E26=0,0,N26/E26*100)</f>
        <v>91.86471663619744</v>
      </c>
      <c r="P26" s="35">
        <v>2.79</v>
      </c>
      <c r="Q26" s="33">
        <f>E26-N26</f>
        <v>89</v>
      </c>
      <c r="R26" s="34">
        <f>IF(E26=0,0,Q26/E26*100)</f>
        <v>8.135283363802559</v>
      </c>
      <c r="S26" s="33">
        <f>Q26-T26</f>
        <v>89</v>
      </c>
      <c r="T26" s="35">
        <v>0</v>
      </c>
    </row>
    <row r="27" spans="1:21" s="5" customFormat="1" ht="16.5" customHeight="1">
      <c r="A27" s="20" t="s">
        <v>61</v>
      </c>
      <c r="B27" s="35">
        <v>806</v>
      </c>
      <c r="C27" s="35">
        <v>77</v>
      </c>
      <c r="D27" s="35">
        <v>290</v>
      </c>
      <c r="E27" s="33">
        <f>B27+C27+D27</f>
        <v>1173</v>
      </c>
      <c r="F27" s="35">
        <v>358</v>
      </c>
      <c r="G27" s="34">
        <f>IF(L27=0,0,F27/L27*100)</f>
        <v>97.54768392370572</v>
      </c>
      <c r="H27" s="35">
        <v>9</v>
      </c>
      <c r="I27" s="34">
        <f>IF(L27=0,0,H27/L27*100)</f>
        <v>2.452316076294278</v>
      </c>
      <c r="J27" s="35">
        <v>0</v>
      </c>
      <c r="K27" s="34">
        <f>IF(L27=0,0,J27/L27*100)</f>
        <v>0</v>
      </c>
      <c r="L27" s="33">
        <f>F27+H27+J27</f>
        <v>367</v>
      </c>
      <c r="M27" s="35">
        <v>729</v>
      </c>
      <c r="N27" s="33">
        <f>L27+M27</f>
        <v>1096</v>
      </c>
      <c r="O27" s="34">
        <f>IF(E27=0,0,N27/E27*100)</f>
        <v>93.43563512361467</v>
      </c>
      <c r="P27" s="35">
        <v>1.39</v>
      </c>
      <c r="Q27" s="33">
        <f>E27-N27</f>
        <v>77</v>
      </c>
      <c r="R27" s="34">
        <f>IF(E27=0,0,Q27/E27*100)</f>
        <v>6.564364876385337</v>
      </c>
      <c r="S27" s="33">
        <f>Q27-T27</f>
        <v>77</v>
      </c>
      <c r="T27" s="35">
        <v>0</v>
      </c>
      <c r="U27" s="36"/>
    </row>
    <row r="28" spans="1:21" s="4" customFormat="1" ht="16.5" customHeight="1">
      <c r="A28" s="27" t="s">
        <v>85</v>
      </c>
      <c r="B28" s="35">
        <v>607</v>
      </c>
      <c r="C28" s="35">
        <v>63</v>
      </c>
      <c r="D28" s="35">
        <v>252</v>
      </c>
      <c r="E28" s="33">
        <f>B28+C28+D28</f>
        <v>922</v>
      </c>
      <c r="F28" s="35">
        <v>163</v>
      </c>
      <c r="G28" s="34">
        <f>IF(L28=0,0,F28/L28*100)</f>
        <v>98.19277108433735</v>
      </c>
      <c r="H28" s="35">
        <v>3</v>
      </c>
      <c r="I28" s="34">
        <f>IF(L28=0,0,H28/L28*100)</f>
        <v>1.8072289156626504</v>
      </c>
      <c r="J28" s="35">
        <v>0</v>
      </c>
      <c r="K28" s="34">
        <f>IF(L28=0,0,J28/L28*100)</f>
        <v>0</v>
      </c>
      <c r="L28" s="33">
        <f>F28+H28+J28</f>
        <v>166</v>
      </c>
      <c r="M28" s="35">
        <v>711</v>
      </c>
      <c r="N28" s="33">
        <f>L28+M28</f>
        <v>877</v>
      </c>
      <c r="O28" s="34">
        <f>IF(E28=0,0,N28/E28*100)</f>
        <v>95.11930585683297</v>
      </c>
      <c r="P28" s="35">
        <v>1.81</v>
      </c>
      <c r="Q28" s="33">
        <f>E28-N28</f>
        <v>45</v>
      </c>
      <c r="R28" s="34">
        <f>IF(E28=0,0,Q28/E28*100)</f>
        <v>4.8806941431670285</v>
      </c>
      <c r="S28" s="33">
        <f>Q28-T28</f>
        <v>45</v>
      </c>
      <c r="T28" s="35">
        <v>0</v>
      </c>
      <c r="U28" s="36"/>
    </row>
    <row r="29" spans="1:21" s="4" customFormat="1" ht="17.25" customHeight="1">
      <c r="A29" s="27" t="s">
        <v>84</v>
      </c>
      <c r="B29" s="42">
        <v>1300</v>
      </c>
      <c r="C29" s="42">
        <v>198</v>
      </c>
      <c r="D29" s="42">
        <v>141</v>
      </c>
      <c r="E29" s="40">
        <v>1639</v>
      </c>
      <c r="F29" s="42">
        <v>198</v>
      </c>
      <c r="G29" s="43">
        <v>97.06</v>
      </c>
      <c r="H29" s="42">
        <v>6</v>
      </c>
      <c r="I29" s="43">
        <v>2.94</v>
      </c>
      <c r="J29" s="42">
        <v>0</v>
      </c>
      <c r="K29" s="43">
        <v>0</v>
      </c>
      <c r="L29" s="40">
        <v>204</v>
      </c>
      <c r="M29" s="42">
        <v>1317</v>
      </c>
      <c r="N29" s="42">
        <v>1521</v>
      </c>
      <c r="O29" s="44">
        <v>92.8</v>
      </c>
      <c r="P29" s="41">
        <v>1.75</v>
      </c>
      <c r="Q29" s="45">
        <v>118</v>
      </c>
      <c r="R29" s="46">
        <v>7.2</v>
      </c>
      <c r="S29" s="45">
        <v>118</v>
      </c>
      <c r="T29" s="47">
        <v>0</v>
      </c>
      <c r="U29" s="36"/>
    </row>
    <row r="30" spans="1:21" s="4" customFormat="1" ht="16.5" customHeight="1">
      <c r="A30" s="27" t="s">
        <v>86</v>
      </c>
      <c r="B30" s="35">
        <v>1881</v>
      </c>
      <c r="C30" s="35">
        <v>264</v>
      </c>
      <c r="D30" s="35">
        <v>553</v>
      </c>
      <c r="E30" s="33">
        <f aca="true" t="shared" si="8" ref="E30:E45">B30+C30+D30</f>
        <v>2698</v>
      </c>
      <c r="F30" s="35">
        <v>554</v>
      </c>
      <c r="G30" s="34">
        <f aca="true" t="shared" si="9" ref="G30:G45">IF(L30=0,0,F30/L30*100)</f>
        <v>84.70948012232415</v>
      </c>
      <c r="H30" s="35">
        <v>96</v>
      </c>
      <c r="I30" s="34">
        <f aca="true" t="shared" si="10" ref="I30:I45">IF(L30=0,0,H30/L30*100)</f>
        <v>14.678899082568808</v>
      </c>
      <c r="J30" s="35">
        <v>4</v>
      </c>
      <c r="K30" s="34">
        <f aca="true" t="shared" si="11" ref="K30:K45">IF(L30=0,0,J30/L30*100)</f>
        <v>0.6116207951070336</v>
      </c>
      <c r="L30" s="33">
        <f aca="true" t="shared" si="12" ref="L30:L45">F30+H30+J30</f>
        <v>654</v>
      </c>
      <c r="M30" s="35">
        <v>1826</v>
      </c>
      <c r="N30" s="33">
        <f aca="true" t="shared" si="13" ref="N30:N45">L30+M30</f>
        <v>2480</v>
      </c>
      <c r="O30" s="34">
        <f aca="true" t="shared" si="14" ref="O30:O45">IF(E30=0,0,N30/E30*100)</f>
        <v>91.91994069681245</v>
      </c>
      <c r="P30" s="35">
        <v>3.94</v>
      </c>
      <c r="Q30" s="33">
        <f>E30-N30</f>
        <v>218</v>
      </c>
      <c r="R30" s="34">
        <f>IF(E30=0,0,Q30/E30*100)</f>
        <v>8.080059303187547</v>
      </c>
      <c r="S30" s="33">
        <f aca="true" t="shared" si="15" ref="S30:S45">Q30-T30</f>
        <v>214</v>
      </c>
      <c r="T30" s="35">
        <v>4</v>
      </c>
      <c r="U30" s="36"/>
    </row>
    <row r="31" spans="1:21" s="4" customFormat="1" ht="16.5" customHeight="1">
      <c r="A31" s="27" t="s">
        <v>87</v>
      </c>
      <c r="B31" s="35">
        <v>1192</v>
      </c>
      <c r="C31" s="35">
        <v>175</v>
      </c>
      <c r="D31" s="35">
        <v>191</v>
      </c>
      <c r="E31" s="33">
        <f t="shared" si="8"/>
        <v>1558</v>
      </c>
      <c r="F31" s="35">
        <v>340</v>
      </c>
      <c r="G31" s="34">
        <f t="shared" si="9"/>
        <v>91.15281501340483</v>
      </c>
      <c r="H31" s="35">
        <v>33</v>
      </c>
      <c r="I31" s="34">
        <f t="shared" si="10"/>
        <v>8.847184986595174</v>
      </c>
      <c r="J31" s="35">
        <v>0</v>
      </c>
      <c r="K31" s="34">
        <f t="shared" si="11"/>
        <v>0</v>
      </c>
      <c r="L31" s="33">
        <f t="shared" si="12"/>
        <v>373</v>
      </c>
      <c r="M31" s="35">
        <v>1060</v>
      </c>
      <c r="N31" s="33">
        <f t="shared" si="13"/>
        <v>1433</v>
      </c>
      <c r="O31" s="34">
        <f t="shared" si="14"/>
        <v>91.97689345314505</v>
      </c>
      <c r="P31" s="35">
        <v>2.83</v>
      </c>
      <c r="Q31" s="33">
        <f>E31-N31</f>
        <v>125</v>
      </c>
      <c r="R31" s="34">
        <f>IF(E31=0,0,Q31/E31*100)</f>
        <v>8.023106546854942</v>
      </c>
      <c r="S31" s="33">
        <f t="shared" si="15"/>
        <v>125</v>
      </c>
      <c r="T31" s="35">
        <v>0</v>
      </c>
      <c r="U31" s="13"/>
    </row>
    <row r="32" spans="1:21" s="5" customFormat="1" ht="16.5" customHeight="1">
      <c r="A32" s="28" t="s">
        <v>88</v>
      </c>
      <c r="B32" s="35">
        <v>1746</v>
      </c>
      <c r="C32" s="35">
        <v>160</v>
      </c>
      <c r="D32" s="35">
        <v>438</v>
      </c>
      <c r="E32" s="33">
        <f t="shared" si="8"/>
        <v>2344</v>
      </c>
      <c r="F32" s="35">
        <v>814</v>
      </c>
      <c r="G32" s="34">
        <f t="shared" si="9"/>
        <v>99.38949938949939</v>
      </c>
      <c r="H32" s="35">
        <v>5</v>
      </c>
      <c r="I32" s="34">
        <f t="shared" si="10"/>
        <v>0.6105006105006106</v>
      </c>
      <c r="J32" s="35">
        <v>0</v>
      </c>
      <c r="K32" s="34">
        <f t="shared" si="11"/>
        <v>0</v>
      </c>
      <c r="L32" s="33">
        <f t="shared" si="12"/>
        <v>819</v>
      </c>
      <c r="M32" s="35">
        <v>1415</v>
      </c>
      <c r="N32" s="33">
        <f t="shared" si="13"/>
        <v>2234</v>
      </c>
      <c r="O32" s="34">
        <f t="shared" si="14"/>
        <v>95.30716723549489</v>
      </c>
      <c r="P32" s="35">
        <v>1.63</v>
      </c>
      <c r="Q32" s="33">
        <f>E32-N32</f>
        <v>110</v>
      </c>
      <c r="R32" s="34">
        <f>IF(E32=0,0,Q32/E32*100)</f>
        <v>4.692832764505119</v>
      </c>
      <c r="S32" s="33">
        <f t="shared" si="15"/>
        <v>110</v>
      </c>
      <c r="T32" s="35">
        <v>0</v>
      </c>
      <c r="U32" s="36"/>
    </row>
    <row r="33" spans="1:22" ht="16.5" customHeight="1">
      <c r="A33" s="20" t="s">
        <v>44</v>
      </c>
      <c r="B33" s="35">
        <v>287</v>
      </c>
      <c r="C33" s="35">
        <v>36</v>
      </c>
      <c r="D33" s="35">
        <v>30</v>
      </c>
      <c r="E33" s="33">
        <f t="shared" si="8"/>
        <v>353</v>
      </c>
      <c r="F33" s="35">
        <v>46</v>
      </c>
      <c r="G33" s="34">
        <f t="shared" si="9"/>
        <v>93.87755102040816</v>
      </c>
      <c r="H33" s="35">
        <v>3</v>
      </c>
      <c r="I33" s="34">
        <f t="shared" si="10"/>
        <v>6.122448979591836</v>
      </c>
      <c r="J33" s="35">
        <v>0</v>
      </c>
      <c r="K33" s="34">
        <f t="shared" si="11"/>
        <v>0</v>
      </c>
      <c r="L33" s="33">
        <f t="shared" si="12"/>
        <v>49</v>
      </c>
      <c r="M33" s="35">
        <v>272</v>
      </c>
      <c r="N33" s="33">
        <f t="shared" si="13"/>
        <v>321</v>
      </c>
      <c r="O33" s="34">
        <f t="shared" si="14"/>
        <v>90.93484419263456</v>
      </c>
      <c r="P33" s="35">
        <v>2.84</v>
      </c>
      <c r="Q33" s="33">
        <f>E33-N33</f>
        <v>32</v>
      </c>
      <c r="R33" s="34">
        <f>IF(E33=0,0,Q33/E33*100)</f>
        <v>9.06515580736544</v>
      </c>
      <c r="S33" s="33">
        <f t="shared" si="15"/>
        <v>32</v>
      </c>
      <c r="T33" s="35">
        <v>0</v>
      </c>
      <c r="U33" s="12"/>
      <c r="V33" s="5"/>
    </row>
    <row r="34" spans="1:20" ht="16.5" customHeight="1">
      <c r="A34" s="20" t="s">
        <v>45</v>
      </c>
      <c r="B34" s="35">
        <v>305</v>
      </c>
      <c r="C34" s="35">
        <v>85</v>
      </c>
      <c r="D34" s="35">
        <v>55</v>
      </c>
      <c r="E34" s="33">
        <f t="shared" si="8"/>
        <v>445</v>
      </c>
      <c r="F34" s="35">
        <v>25</v>
      </c>
      <c r="G34" s="34">
        <f t="shared" si="9"/>
        <v>92.5925925925926</v>
      </c>
      <c r="H34" s="35">
        <v>2</v>
      </c>
      <c r="I34" s="34">
        <f t="shared" si="10"/>
        <v>7.4074074074074066</v>
      </c>
      <c r="J34" s="35">
        <v>0</v>
      </c>
      <c r="K34" s="34">
        <f t="shared" si="11"/>
        <v>0</v>
      </c>
      <c r="L34" s="33">
        <f t="shared" si="12"/>
        <v>27</v>
      </c>
      <c r="M34" s="35">
        <v>321</v>
      </c>
      <c r="N34" s="33">
        <f t="shared" si="13"/>
        <v>348</v>
      </c>
      <c r="O34" s="34">
        <f t="shared" si="14"/>
        <v>78.20224719101122</v>
      </c>
      <c r="P34" s="35">
        <v>2.93</v>
      </c>
      <c r="Q34" s="33">
        <f>E34-N34</f>
        <v>97</v>
      </c>
      <c r="R34" s="34">
        <f>IF(E34=0,0,Q34/E34*100)</f>
        <v>21.79775280898876</v>
      </c>
      <c r="S34" s="33">
        <f t="shared" si="15"/>
        <v>97</v>
      </c>
      <c r="T34" s="35">
        <v>0</v>
      </c>
    </row>
    <row r="35" spans="1:20" ht="16.5" customHeight="1">
      <c r="A35" s="20" t="s">
        <v>46</v>
      </c>
      <c r="B35" s="35">
        <v>266</v>
      </c>
      <c r="C35" s="35">
        <v>20</v>
      </c>
      <c r="D35" s="35">
        <v>31</v>
      </c>
      <c r="E35" s="33">
        <f t="shared" si="8"/>
        <v>317</v>
      </c>
      <c r="F35" s="35">
        <v>35</v>
      </c>
      <c r="G35" s="34">
        <f t="shared" si="9"/>
        <v>100</v>
      </c>
      <c r="H35" s="35">
        <v>0</v>
      </c>
      <c r="I35" s="34">
        <f t="shared" si="10"/>
        <v>0</v>
      </c>
      <c r="J35" s="35">
        <v>0</v>
      </c>
      <c r="K35" s="34">
        <f t="shared" si="11"/>
        <v>0</v>
      </c>
      <c r="L35" s="33">
        <f t="shared" si="12"/>
        <v>35</v>
      </c>
      <c r="M35" s="35">
        <v>270</v>
      </c>
      <c r="N35" s="33">
        <f t="shared" si="13"/>
        <v>305</v>
      </c>
      <c r="O35" s="34">
        <f t="shared" si="14"/>
        <v>96.21451104100946</v>
      </c>
      <c r="P35" s="35">
        <v>1.4</v>
      </c>
      <c r="Q35" s="33">
        <f>E35-N35</f>
        <v>12</v>
      </c>
      <c r="R35" s="34">
        <f>IF(E35=0,0,Q35/E35*100)</f>
        <v>3.7854889589905363</v>
      </c>
      <c r="S35" s="33">
        <f t="shared" si="15"/>
        <v>12</v>
      </c>
      <c r="T35" s="35">
        <v>0</v>
      </c>
    </row>
    <row r="36" spans="1:20" ht="16.5" customHeight="1">
      <c r="A36" s="20" t="s">
        <v>47</v>
      </c>
      <c r="B36" s="35">
        <v>409</v>
      </c>
      <c r="C36" s="35">
        <v>32</v>
      </c>
      <c r="D36" s="35">
        <v>132</v>
      </c>
      <c r="E36" s="33">
        <f t="shared" si="8"/>
        <v>573</v>
      </c>
      <c r="F36" s="35">
        <v>120</v>
      </c>
      <c r="G36" s="34">
        <f t="shared" si="9"/>
        <v>94.48818897637796</v>
      </c>
      <c r="H36" s="35">
        <v>7</v>
      </c>
      <c r="I36" s="34">
        <f t="shared" si="10"/>
        <v>5.511811023622047</v>
      </c>
      <c r="J36" s="35">
        <v>0</v>
      </c>
      <c r="K36" s="34">
        <f t="shared" si="11"/>
        <v>0</v>
      </c>
      <c r="L36" s="33">
        <f t="shared" si="12"/>
        <v>127</v>
      </c>
      <c r="M36" s="35">
        <v>414</v>
      </c>
      <c r="N36" s="33">
        <f t="shared" si="13"/>
        <v>541</v>
      </c>
      <c r="O36" s="34">
        <f t="shared" si="14"/>
        <v>94.4153577661431</v>
      </c>
      <c r="P36" s="35">
        <v>2.56</v>
      </c>
      <c r="Q36" s="33">
        <f>E36-N36</f>
        <v>32</v>
      </c>
      <c r="R36" s="34">
        <f>IF(E36=0,0,Q36/E36*100)</f>
        <v>5.5846422338568935</v>
      </c>
      <c r="S36" s="33">
        <f t="shared" si="15"/>
        <v>32</v>
      </c>
      <c r="T36" s="35">
        <v>0</v>
      </c>
    </row>
    <row r="37" spans="1:20" ht="16.5" customHeight="1">
      <c r="A37" s="29" t="s">
        <v>48</v>
      </c>
      <c r="B37" s="35">
        <v>249</v>
      </c>
      <c r="C37" s="35">
        <v>21</v>
      </c>
      <c r="D37" s="35">
        <v>33</v>
      </c>
      <c r="E37" s="33">
        <f t="shared" si="8"/>
        <v>303</v>
      </c>
      <c r="F37" s="35">
        <v>35</v>
      </c>
      <c r="G37" s="34">
        <f t="shared" si="9"/>
        <v>100</v>
      </c>
      <c r="H37" s="35">
        <v>0</v>
      </c>
      <c r="I37" s="34">
        <f t="shared" si="10"/>
        <v>0</v>
      </c>
      <c r="J37" s="35">
        <v>0</v>
      </c>
      <c r="K37" s="34">
        <f t="shared" si="11"/>
        <v>0</v>
      </c>
      <c r="L37" s="33">
        <f t="shared" si="12"/>
        <v>35</v>
      </c>
      <c r="M37" s="35">
        <v>246</v>
      </c>
      <c r="N37" s="33">
        <f t="shared" si="13"/>
        <v>281</v>
      </c>
      <c r="O37" s="34">
        <f t="shared" si="14"/>
        <v>92.73927392739274</v>
      </c>
      <c r="P37" s="35">
        <v>0.99</v>
      </c>
      <c r="Q37" s="33">
        <f>E37-N37</f>
        <v>22</v>
      </c>
      <c r="R37" s="34">
        <f>IF(E37=0,0,Q37/E37*100)</f>
        <v>7.2607260726072615</v>
      </c>
      <c r="S37" s="33">
        <f t="shared" si="15"/>
        <v>22</v>
      </c>
      <c r="T37" s="35">
        <v>0</v>
      </c>
    </row>
    <row r="38" spans="1:20" ht="16.5" customHeight="1">
      <c r="A38" s="20" t="s">
        <v>49</v>
      </c>
      <c r="B38" s="35">
        <v>417</v>
      </c>
      <c r="C38" s="35">
        <v>11</v>
      </c>
      <c r="D38" s="35">
        <v>49</v>
      </c>
      <c r="E38" s="33">
        <f t="shared" si="8"/>
        <v>477</v>
      </c>
      <c r="F38" s="35">
        <v>48</v>
      </c>
      <c r="G38" s="34">
        <f t="shared" si="9"/>
        <v>97.95918367346938</v>
      </c>
      <c r="H38" s="35">
        <v>1</v>
      </c>
      <c r="I38" s="34">
        <f t="shared" si="10"/>
        <v>2.0408163265306123</v>
      </c>
      <c r="J38" s="35">
        <v>0</v>
      </c>
      <c r="K38" s="34">
        <f t="shared" si="11"/>
        <v>0</v>
      </c>
      <c r="L38" s="33">
        <f t="shared" si="12"/>
        <v>49</v>
      </c>
      <c r="M38" s="35">
        <v>401</v>
      </c>
      <c r="N38" s="33">
        <f t="shared" si="13"/>
        <v>450</v>
      </c>
      <c r="O38" s="34">
        <f t="shared" si="14"/>
        <v>94.33962264150944</v>
      </c>
      <c r="P38" s="35">
        <v>2.1</v>
      </c>
      <c r="Q38" s="33">
        <f>E38-N38</f>
        <v>27</v>
      </c>
      <c r="R38" s="34">
        <f>IF(E38=0,0,Q38/E38*100)</f>
        <v>5.660377358490567</v>
      </c>
      <c r="S38" s="33">
        <f t="shared" si="15"/>
        <v>27</v>
      </c>
      <c r="T38" s="35">
        <v>0</v>
      </c>
    </row>
    <row r="39" spans="1:20" ht="16.5" customHeight="1">
      <c r="A39" s="20" t="s">
        <v>50</v>
      </c>
      <c r="B39" s="35">
        <v>438</v>
      </c>
      <c r="C39" s="35">
        <v>33</v>
      </c>
      <c r="D39" s="35">
        <v>102</v>
      </c>
      <c r="E39" s="33">
        <f t="shared" si="8"/>
        <v>573</v>
      </c>
      <c r="F39" s="35">
        <v>101</v>
      </c>
      <c r="G39" s="34">
        <f t="shared" si="9"/>
        <v>82.78688524590164</v>
      </c>
      <c r="H39" s="35">
        <v>21</v>
      </c>
      <c r="I39" s="34">
        <f t="shared" si="10"/>
        <v>17.21311475409836</v>
      </c>
      <c r="J39" s="35">
        <v>0</v>
      </c>
      <c r="K39" s="34">
        <f t="shared" si="11"/>
        <v>0</v>
      </c>
      <c r="L39" s="33">
        <f t="shared" si="12"/>
        <v>122</v>
      </c>
      <c r="M39" s="35">
        <v>414</v>
      </c>
      <c r="N39" s="33">
        <f t="shared" si="13"/>
        <v>536</v>
      </c>
      <c r="O39" s="34">
        <f t="shared" si="14"/>
        <v>93.54275741710296</v>
      </c>
      <c r="P39" s="35">
        <v>2.91</v>
      </c>
      <c r="Q39" s="33">
        <f>E39-N39</f>
        <v>37</v>
      </c>
      <c r="R39" s="34">
        <f>IF(E39=0,0,Q39/E39*100)</f>
        <v>6.457242582897033</v>
      </c>
      <c r="S39" s="33">
        <f t="shared" si="15"/>
        <v>37</v>
      </c>
      <c r="T39" s="35">
        <v>0</v>
      </c>
    </row>
    <row r="40" spans="1:20" ht="16.5" customHeight="1">
      <c r="A40" s="20" t="s">
        <v>51</v>
      </c>
      <c r="B40" s="35">
        <v>288</v>
      </c>
      <c r="C40" s="35">
        <v>40</v>
      </c>
      <c r="D40" s="35">
        <v>72</v>
      </c>
      <c r="E40" s="33">
        <f t="shared" si="8"/>
        <v>400</v>
      </c>
      <c r="F40" s="35">
        <v>27</v>
      </c>
      <c r="G40" s="34">
        <f t="shared" si="9"/>
        <v>81.81818181818183</v>
      </c>
      <c r="H40" s="35">
        <v>6</v>
      </c>
      <c r="I40" s="34">
        <f t="shared" si="10"/>
        <v>18.181818181818183</v>
      </c>
      <c r="J40" s="35">
        <v>0</v>
      </c>
      <c r="K40" s="34">
        <f t="shared" si="11"/>
        <v>0</v>
      </c>
      <c r="L40" s="33">
        <f t="shared" si="12"/>
        <v>33</v>
      </c>
      <c r="M40" s="35">
        <v>344</v>
      </c>
      <c r="N40" s="33">
        <f t="shared" si="13"/>
        <v>377</v>
      </c>
      <c r="O40" s="34">
        <f t="shared" si="14"/>
        <v>94.25</v>
      </c>
      <c r="P40" s="35">
        <v>5.15</v>
      </c>
      <c r="Q40" s="33">
        <f>E40-N40</f>
        <v>23</v>
      </c>
      <c r="R40" s="34">
        <f>IF(E40=0,0,Q40/E40*100)</f>
        <v>5.75</v>
      </c>
      <c r="S40" s="33">
        <f t="shared" si="15"/>
        <v>23</v>
      </c>
      <c r="T40" s="35">
        <v>0</v>
      </c>
    </row>
    <row r="41" spans="1:20" ht="16.5" customHeight="1">
      <c r="A41" s="20" t="s">
        <v>52</v>
      </c>
      <c r="B41" s="35">
        <v>298</v>
      </c>
      <c r="C41" s="35">
        <v>30</v>
      </c>
      <c r="D41" s="35">
        <v>38</v>
      </c>
      <c r="E41" s="33">
        <f t="shared" si="8"/>
        <v>366</v>
      </c>
      <c r="F41" s="35">
        <v>36</v>
      </c>
      <c r="G41" s="34">
        <f t="shared" si="9"/>
        <v>97.2972972972973</v>
      </c>
      <c r="H41" s="35">
        <v>1</v>
      </c>
      <c r="I41" s="34">
        <f t="shared" si="10"/>
        <v>2.7027027027027026</v>
      </c>
      <c r="J41" s="35">
        <v>0</v>
      </c>
      <c r="K41" s="34">
        <f t="shared" si="11"/>
        <v>0</v>
      </c>
      <c r="L41" s="33">
        <f t="shared" si="12"/>
        <v>37</v>
      </c>
      <c r="M41" s="35">
        <v>306</v>
      </c>
      <c r="N41" s="33">
        <f t="shared" si="13"/>
        <v>343</v>
      </c>
      <c r="O41" s="34">
        <f t="shared" si="14"/>
        <v>93.71584699453553</v>
      </c>
      <c r="P41" s="35">
        <v>2.04</v>
      </c>
      <c r="Q41" s="33">
        <f>E41-N41</f>
        <v>23</v>
      </c>
      <c r="R41" s="34">
        <f>IF(E41=0,0,Q41/E41*100)</f>
        <v>6.284153005464481</v>
      </c>
      <c r="S41" s="33">
        <f t="shared" si="15"/>
        <v>23</v>
      </c>
      <c r="T41" s="35">
        <v>0</v>
      </c>
    </row>
    <row r="42" spans="1:20" ht="16.5" customHeight="1">
      <c r="A42" s="20" t="s">
        <v>53</v>
      </c>
      <c r="B42" s="35">
        <v>268</v>
      </c>
      <c r="C42" s="35">
        <v>10</v>
      </c>
      <c r="D42" s="35">
        <v>94</v>
      </c>
      <c r="E42" s="33">
        <f t="shared" si="8"/>
        <v>372</v>
      </c>
      <c r="F42" s="35">
        <v>62</v>
      </c>
      <c r="G42" s="34">
        <f t="shared" si="9"/>
        <v>93.93939393939394</v>
      </c>
      <c r="H42" s="35">
        <v>4</v>
      </c>
      <c r="I42" s="34">
        <f t="shared" si="10"/>
        <v>6.0606060606060606</v>
      </c>
      <c r="J42" s="35">
        <v>0</v>
      </c>
      <c r="K42" s="34">
        <f t="shared" si="11"/>
        <v>0</v>
      </c>
      <c r="L42" s="33">
        <f t="shared" si="12"/>
        <v>66</v>
      </c>
      <c r="M42" s="35">
        <v>273</v>
      </c>
      <c r="N42" s="33">
        <f t="shared" si="13"/>
        <v>339</v>
      </c>
      <c r="O42" s="34">
        <f t="shared" si="14"/>
        <v>91.12903225806451</v>
      </c>
      <c r="P42" s="35">
        <v>2.31</v>
      </c>
      <c r="Q42" s="33">
        <f>E42-N42</f>
        <v>33</v>
      </c>
      <c r="R42" s="34">
        <f>IF(E42=0,0,Q42/E42*100)</f>
        <v>8.870967741935484</v>
      </c>
      <c r="S42" s="33">
        <f t="shared" si="15"/>
        <v>33</v>
      </c>
      <c r="T42" s="35">
        <v>0</v>
      </c>
    </row>
    <row r="43" spans="1:20" ht="16.5" customHeight="1">
      <c r="A43" s="20" t="s">
        <v>54</v>
      </c>
      <c r="B43" s="35">
        <v>838</v>
      </c>
      <c r="C43" s="35">
        <v>141</v>
      </c>
      <c r="D43" s="35">
        <v>128</v>
      </c>
      <c r="E43" s="33">
        <f t="shared" si="8"/>
        <v>1107</v>
      </c>
      <c r="F43" s="35">
        <v>313</v>
      </c>
      <c r="G43" s="34">
        <f t="shared" si="9"/>
        <v>85.51912568306011</v>
      </c>
      <c r="H43" s="35">
        <v>53</v>
      </c>
      <c r="I43" s="34">
        <f t="shared" si="10"/>
        <v>14.48087431693989</v>
      </c>
      <c r="J43" s="35">
        <v>0</v>
      </c>
      <c r="K43" s="34">
        <f t="shared" si="11"/>
        <v>0</v>
      </c>
      <c r="L43" s="33">
        <f t="shared" si="12"/>
        <v>366</v>
      </c>
      <c r="M43" s="35">
        <v>608</v>
      </c>
      <c r="N43" s="33">
        <f t="shared" si="13"/>
        <v>974</v>
      </c>
      <c r="O43" s="34">
        <f t="shared" si="14"/>
        <v>87.98554652213188</v>
      </c>
      <c r="P43" s="35">
        <v>3.55</v>
      </c>
      <c r="Q43" s="33">
        <f>E43-N43</f>
        <v>133</v>
      </c>
      <c r="R43" s="34">
        <f>IF(E43=0,0,Q43/E43*100)</f>
        <v>12.014453477868111</v>
      </c>
      <c r="S43" s="33">
        <f t="shared" si="15"/>
        <v>131</v>
      </c>
      <c r="T43" s="35">
        <v>2</v>
      </c>
    </row>
    <row r="44" spans="1:20" ht="16.5" customHeight="1">
      <c r="A44" s="20" t="s">
        <v>55</v>
      </c>
      <c r="B44" s="35">
        <v>237</v>
      </c>
      <c r="C44" s="35">
        <v>14</v>
      </c>
      <c r="D44" s="35">
        <v>23</v>
      </c>
      <c r="E44" s="33">
        <f t="shared" si="8"/>
        <v>274</v>
      </c>
      <c r="F44" s="35">
        <v>18</v>
      </c>
      <c r="G44" s="34">
        <f t="shared" si="9"/>
        <v>100</v>
      </c>
      <c r="H44" s="35">
        <v>0</v>
      </c>
      <c r="I44" s="34">
        <f t="shared" si="10"/>
        <v>0</v>
      </c>
      <c r="J44" s="35">
        <v>0</v>
      </c>
      <c r="K44" s="34">
        <f t="shared" si="11"/>
        <v>0</v>
      </c>
      <c r="L44" s="33">
        <f t="shared" si="12"/>
        <v>18</v>
      </c>
      <c r="M44" s="35">
        <v>247</v>
      </c>
      <c r="N44" s="33">
        <f t="shared" si="13"/>
        <v>265</v>
      </c>
      <c r="O44" s="34">
        <f t="shared" si="14"/>
        <v>96.71532846715328</v>
      </c>
      <c r="P44" s="35">
        <v>1.11</v>
      </c>
      <c r="Q44" s="33">
        <f>E44-N44</f>
        <v>9</v>
      </c>
      <c r="R44" s="34">
        <f>IF(E44=0,0,Q44/E44*100)</f>
        <v>3.2846715328467155</v>
      </c>
      <c r="S44" s="33">
        <f t="shared" si="15"/>
        <v>9</v>
      </c>
      <c r="T44" s="35">
        <v>0</v>
      </c>
    </row>
    <row r="45" spans="1:20" ht="16.5" customHeight="1">
      <c r="A45" s="20" t="s">
        <v>74</v>
      </c>
      <c r="B45" s="35">
        <v>432</v>
      </c>
      <c r="C45" s="35">
        <v>24</v>
      </c>
      <c r="D45" s="35">
        <v>197</v>
      </c>
      <c r="E45" s="33">
        <f t="shared" si="8"/>
        <v>653</v>
      </c>
      <c r="F45" s="35">
        <v>312</v>
      </c>
      <c r="G45" s="34">
        <f t="shared" si="9"/>
        <v>100</v>
      </c>
      <c r="H45" s="35">
        <v>0</v>
      </c>
      <c r="I45" s="34">
        <f t="shared" si="10"/>
        <v>0</v>
      </c>
      <c r="J45" s="35">
        <v>0</v>
      </c>
      <c r="K45" s="34">
        <f t="shared" si="11"/>
        <v>0</v>
      </c>
      <c r="L45" s="33">
        <f t="shared" si="12"/>
        <v>312</v>
      </c>
      <c r="M45" s="35">
        <v>328</v>
      </c>
      <c r="N45" s="33">
        <f t="shared" si="13"/>
        <v>640</v>
      </c>
      <c r="O45" s="34">
        <f t="shared" si="14"/>
        <v>98.00918836140889</v>
      </c>
      <c r="P45" s="35">
        <v>1.11</v>
      </c>
      <c r="Q45" s="33">
        <f>E45-N45</f>
        <v>13</v>
      </c>
      <c r="R45" s="34">
        <f>IF(E45=0,0,Q45/E45*100)</f>
        <v>1.9908116385911179</v>
      </c>
      <c r="S45" s="33">
        <f t="shared" si="15"/>
        <v>13</v>
      </c>
      <c r="T45" s="35">
        <v>0</v>
      </c>
    </row>
    <row r="46" spans="1:20" ht="33" customHeight="1">
      <c r="A46" s="39" t="s">
        <v>89</v>
      </c>
      <c r="B46" s="35">
        <v>271</v>
      </c>
      <c r="C46" s="35">
        <v>8</v>
      </c>
      <c r="D46" s="35">
        <v>87</v>
      </c>
      <c r="E46" s="33">
        <f>B46+C46+D46</f>
        <v>366</v>
      </c>
      <c r="F46" s="35">
        <v>8</v>
      </c>
      <c r="G46" s="34">
        <f>IF(L46=0,0,F46/L46*100)</f>
        <v>100</v>
      </c>
      <c r="H46" s="35">
        <v>0</v>
      </c>
      <c r="I46" s="34">
        <f>IF(L46=0,0,H46/L46*100)</f>
        <v>0</v>
      </c>
      <c r="J46" s="35">
        <v>0</v>
      </c>
      <c r="K46" s="34">
        <f>IF(L46=0,0,J46/L46*100)</f>
        <v>0</v>
      </c>
      <c r="L46" s="33">
        <f>F46+H46+J46</f>
        <v>8</v>
      </c>
      <c r="M46" s="35">
        <v>342</v>
      </c>
      <c r="N46" s="33">
        <f>L46+M46</f>
        <v>350</v>
      </c>
      <c r="O46" s="34">
        <f>IF(E46=0,0,N46/E46*100)</f>
        <v>95.62841530054644</v>
      </c>
      <c r="P46" s="35">
        <v>2.38</v>
      </c>
      <c r="Q46" s="33">
        <f>E46-N46</f>
        <v>16</v>
      </c>
      <c r="R46" s="34">
        <f>IF(E46=0,0,Q46/E46*100)</f>
        <v>4.371584699453552</v>
      </c>
      <c r="S46" s="33">
        <f>Q46-T46</f>
        <v>16</v>
      </c>
      <c r="T46" s="35">
        <v>0</v>
      </c>
    </row>
    <row r="47" spans="1:20" ht="29.25" customHeight="1">
      <c r="A47" s="39" t="s">
        <v>90</v>
      </c>
      <c r="B47" s="35">
        <v>259</v>
      </c>
      <c r="C47" s="35">
        <v>19</v>
      </c>
      <c r="D47" s="35">
        <v>24</v>
      </c>
      <c r="E47" s="33">
        <f>B47+C47+D47</f>
        <v>302</v>
      </c>
      <c r="F47" s="35">
        <v>17</v>
      </c>
      <c r="G47" s="34">
        <f>IF(L47=0,0,F47/L47*100)</f>
        <v>89.47368421052632</v>
      </c>
      <c r="H47" s="35">
        <v>2</v>
      </c>
      <c r="I47" s="34">
        <f>IF(L47=0,0,H47/L47*100)</f>
        <v>10.526315789473683</v>
      </c>
      <c r="J47" s="35">
        <v>0</v>
      </c>
      <c r="K47" s="34">
        <f>IF(L47=0,0,J47/L47*100)</f>
        <v>0</v>
      </c>
      <c r="L47" s="33">
        <f>F47+H47+J47</f>
        <v>19</v>
      </c>
      <c r="M47" s="35">
        <v>256</v>
      </c>
      <c r="N47" s="33">
        <f>L47+M47</f>
        <v>275</v>
      </c>
      <c r="O47" s="34">
        <f>IF(E47=0,0,N47/E47*100)</f>
        <v>91.05960264900662</v>
      </c>
      <c r="P47" s="35">
        <v>2.13</v>
      </c>
      <c r="Q47" s="33">
        <f>E47-N47</f>
        <v>27</v>
      </c>
      <c r="R47" s="34">
        <f>IF(E47=0,0,Q47/E47*100)</f>
        <v>8.940397350993377</v>
      </c>
      <c r="S47" s="33">
        <f>Q47-T47</f>
        <v>24</v>
      </c>
      <c r="T47" s="35">
        <v>3</v>
      </c>
    </row>
    <row r="48" spans="1:20" s="4" customFormat="1" ht="16.5" customHeight="1">
      <c r="A48" s="27" t="s">
        <v>64</v>
      </c>
      <c r="B48" s="35">
        <v>621</v>
      </c>
      <c r="C48" s="35">
        <v>77</v>
      </c>
      <c r="D48" s="35">
        <v>149</v>
      </c>
      <c r="E48" s="33">
        <f>B48+C48+D48</f>
        <v>847</v>
      </c>
      <c r="F48" s="35">
        <v>218</v>
      </c>
      <c r="G48" s="34">
        <f>IF(L48=0,0,F48/L48*100)</f>
        <v>90.83333333333333</v>
      </c>
      <c r="H48" s="35">
        <v>22</v>
      </c>
      <c r="I48" s="34">
        <f>IF(L48=0,0,H48/L48*100)</f>
        <v>9.166666666666666</v>
      </c>
      <c r="J48" s="35">
        <v>0</v>
      </c>
      <c r="K48" s="34">
        <f>IF(L48=0,0,J48/L48*100)</f>
        <v>0</v>
      </c>
      <c r="L48" s="33">
        <f>F48+H48+J48</f>
        <v>240</v>
      </c>
      <c r="M48" s="35">
        <v>547</v>
      </c>
      <c r="N48" s="33">
        <f>L48+M48</f>
        <v>787</v>
      </c>
      <c r="O48" s="34">
        <f>IF(E48=0,0,N48/E48*100)</f>
        <v>92.91617473435655</v>
      </c>
      <c r="P48" s="35">
        <v>2.49</v>
      </c>
      <c r="Q48" s="33">
        <f>E48-N48</f>
        <v>60</v>
      </c>
      <c r="R48" s="34">
        <f>IF(E48=0,0,Q48/E48*100)</f>
        <v>7.083825265643448</v>
      </c>
      <c r="S48" s="33">
        <f>Q48-T48</f>
        <v>60</v>
      </c>
      <c r="T48" s="35">
        <v>0</v>
      </c>
    </row>
    <row r="49" spans="1:22" s="3" customFormat="1" ht="31.5" customHeight="1">
      <c r="A49" s="20" t="s">
        <v>65</v>
      </c>
      <c r="B49" s="35">
        <v>374</v>
      </c>
      <c r="C49" s="35">
        <v>35</v>
      </c>
      <c r="D49" s="35">
        <v>57</v>
      </c>
      <c r="E49" s="33">
        <f>B49+C49+D49</f>
        <v>466</v>
      </c>
      <c r="F49" s="35">
        <v>64</v>
      </c>
      <c r="G49" s="34">
        <f>IF(L49=0,0,F49/L49*100)</f>
        <v>95.52238805970148</v>
      </c>
      <c r="H49" s="35">
        <v>3</v>
      </c>
      <c r="I49" s="34">
        <f>IF(L49=0,0,H49/L49*100)</f>
        <v>4.477611940298507</v>
      </c>
      <c r="J49" s="35">
        <v>0</v>
      </c>
      <c r="K49" s="34">
        <f>IF(L49=0,0,J49/L49*100)</f>
        <v>0</v>
      </c>
      <c r="L49" s="33">
        <f>F49+H49+J49</f>
        <v>67</v>
      </c>
      <c r="M49" s="35">
        <v>377</v>
      </c>
      <c r="N49" s="33">
        <f>L49+M49</f>
        <v>444</v>
      </c>
      <c r="O49" s="34">
        <f>IF(E49=0,0,N49/E49*100)</f>
        <v>95.27896995708154</v>
      </c>
      <c r="P49" s="35">
        <v>2.82</v>
      </c>
      <c r="Q49" s="33">
        <f>E49-N49</f>
        <v>22</v>
      </c>
      <c r="R49" s="34">
        <f>IF(E49=0,0,Q49/E49*100)</f>
        <v>4.721030042918455</v>
      </c>
      <c r="S49" s="33">
        <f>Q49-T49</f>
        <v>22</v>
      </c>
      <c r="T49" s="35">
        <v>0</v>
      </c>
      <c r="U49" s="14"/>
      <c r="V49" s="7"/>
    </row>
    <row r="50" spans="1:23" ht="16.5">
      <c r="A50" s="20" t="s">
        <v>56</v>
      </c>
      <c r="B50" s="35">
        <v>51</v>
      </c>
      <c r="C50" s="35">
        <v>7</v>
      </c>
      <c r="D50" s="35">
        <v>32</v>
      </c>
      <c r="E50" s="33">
        <f>B50+C50+D50</f>
        <v>90</v>
      </c>
      <c r="F50" s="35">
        <v>27</v>
      </c>
      <c r="G50" s="34">
        <f>IF(L50=0,0,F50/L50*100)</f>
        <v>96.42857142857143</v>
      </c>
      <c r="H50" s="35">
        <v>1</v>
      </c>
      <c r="I50" s="34">
        <f>IF(L50=0,0,H50/L50*100)</f>
        <v>3.571428571428571</v>
      </c>
      <c r="J50" s="35">
        <v>0</v>
      </c>
      <c r="K50" s="34">
        <f>IF(L50=0,0,J50/L50*100)</f>
        <v>0</v>
      </c>
      <c r="L50" s="33">
        <f>F50+H50+J50</f>
        <v>28</v>
      </c>
      <c r="M50" s="35">
        <v>55</v>
      </c>
      <c r="N50" s="33">
        <f>L50+M50</f>
        <v>83</v>
      </c>
      <c r="O50" s="34">
        <f>IF(E50=0,0,N50/E50*100)</f>
        <v>92.22222222222223</v>
      </c>
      <c r="P50" s="35">
        <v>2.8</v>
      </c>
      <c r="Q50" s="33">
        <f>E50-N50</f>
        <v>7</v>
      </c>
      <c r="R50" s="34">
        <f>IF(E50=0,0,Q50/E50*100)</f>
        <v>7.777777777777778</v>
      </c>
      <c r="S50" s="33">
        <f>Q50-T50</f>
        <v>7</v>
      </c>
      <c r="T50" s="35">
        <v>0</v>
      </c>
      <c r="U50" s="36"/>
      <c r="V50" s="5"/>
      <c r="W50" s="5"/>
    </row>
    <row r="51" spans="1:23" s="3" customFormat="1" ht="33">
      <c r="A51" s="20" t="s">
        <v>57</v>
      </c>
      <c r="B51" s="35">
        <v>903</v>
      </c>
      <c r="C51" s="35">
        <v>174</v>
      </c>
      <c r="D51" s="35">
        <v>401</v>
      </c>
      <c r="E51" s="33">
        <f aca="true" t="shared" si="16" ref="E51:E56">B51+C51+D51</f>
        <v>1478</v>
      </c>
      <c r="F51" s="35">
        <v>371</v>
      </c>
      <c r="G51" s="34">
        <f aca="true" t="shared" si="17" ref="G51:G56">IF(L51=0,0,F51/L51*100)</f>
        <v>80.3030303030303</v>
      </c>
      <c r="H51" s="35">
        <v>91</v>
      </c>
      <c r="I51" s="34">
        <f aca="true" t="shared" si="18" ref="I51:I56">IF(L51=0,0,H51/L51*100)</f>
        <v>19.696969696969695</v>
      </c>
      <c r="J51" s="35">
        <v>0</v>
      </c>
      <c r="K51" s="34">
        <f aca="true" t="shared" si="19" ref="K51:K56">IF(L51=0,0,J51/L51*100)</f>
        <v>0</v>
      </c>
      <c r="L51" s="33">
        <f aca="true" t="shared" si="20" ref="L51:L56">F51+H51+J51</f>
        <v>462</v>
      </c>
      <c r="M51" s="35">
        <v>829</v>
      </c>
      <c r="N51" s="33">
        <f aca="true" t="shared" si="21" ref="N51:N56">L51+M51</f>
        <v>1291</v>
      </c>
      <c r="O51" s="34">
        <f aca="true" t="shared" si="22" ref="O51:O56">IF(E51=0,0,N51/E51*100)</f>
        <v>87.34776725304465</v>
      </c>
      <c r="P51" s="35">
        <v>4.32</v>
      </c>
      <c r="Q51" s="33">
        <f>E51-N51</f>
        <v>187</v>
      </c>
      <c r="R51" s="34">
        <f>IF(E51=0,0,Q51/E51*100)</f>
        <v>12.652232746955344</v>
      </c>
      <c r="S51" s="33">
        <f aca="true" t="shared" si="23" ref="S51:S56">Q51-T51</f>
        <v>167</v>
      </c>
      <c r="T51" s="35">
        <v>20</v>
      </c>
      <c r="U51" s="30"/>
      <c r="V51" s="6"/>
      <c r="W51" s="7"/>
    </row>
    <row r="52" spans="1:22" ht="33">
      <c r="A52" s="31" t="s">
        <v>77</v>
      </c>
      <c r="B52" s="35">
        <v>194</v>
      </c>
      <c r="C52" s="35">
        <v>16</v>
      </c>
      <c r="D52" s="35">
        <v>31</v>
      </c>
      <c r="E52" s="33">
        <f t="shared" si="16"/>
        <v>241</v>
      </c>
      <c r="F52" s="35">
        <v>40</v>
      </c>
      <c r="G52" s="34">
        <f t="shared" si="17"/>
        <v>100</v>
      </c>
      <c r="H52" s="35">
        <v>0</v>
      </c>
      <c r="I52" s="34">
        <f t="shared" si="18"/>
        <v>0</v>
      </c>
      <c r="J52" s="35">
        <v>0</v>
      </c>
      <c r="K52" s="34">
        <f t="shared" si="19"/>
        <v>0</v>
      </c>
      <c r="L52" s="33">
        <f t="shared" si="20"/>
        <v>40</v>
      </c>
      <c r="M52" s="35">
        <v>192</v>
      </c>
      <c r="N52" s="33">
        <f t="shared" si="21"/>
        <v>232</v>
      </c>
      <c r="O52" s="34">
        <f t="shared" si="22"/>
        <v>96.2655601659751</v>
      </c>
      <c r="P52" s="35">
        <v>1.55</v>
      </c>
      <c r="Q52" s="33">
        <f>E52-N52</f>
        <v>9</v>
      </c>
      <c r="R52" s="34">
        <f>IF(E52=0,0,Q52/E52*100)</f>
        <v>3.7344398340248963</v>
      </c>
      <c r="S52" s="33">
        <f t="shared" si="23"/>
        <v>9</v>
      </c>
      <c r="T52" s="35">
        <v>0</v>
      </c>
      <c r="U52" s="5"/>
      <c r="V52" s="5"/>
    </row>
    <row r="53" spans="1:20" ht="33">
      <c r="A53" s="31" t="s">
        <v>78</v>
      </c>
      <c r="B53" s="35">
        <v>193</v>
      </c>
      <c r="C53" s="35">
        <v>8</v>
      </c>
      <c r="D53" s="35">
        <v>17</v>
      </c>
      <c r="E53" s="33">
        <f t="shared" si="16"/>
        <v>218</v>
      </c>
      <c r="F53" s="35">
        <v>22</v>
      </c>
      <c r="G53" s="34">
        <f t="shared" si="17"/>
        <v>100</v>
      </c>
      <c r="H53" s="35">
        <v>0</v>
      </c>
      <c r="I53" s="34">
        <f t="shared" si="18"/>
        <v>0</v>
      </c>
      <c r="J53" s="35">
        <v>0</v>
      </c>
      <c r="K53" s="34">
        <f t="shared" si="19"/>
        <v>0</v>
      </c>
      <c r="L53" s="33">
        <f t="shared" si="20"/>
        <v>22</v>
      </c>
      <c r="M53" s="35">
        <v>189</v>
      </c>
      <c r="N53" s="33">
        <f t="shared" si="21"/>
        <v>211</v>
      </c>
      <c r="O53" s="34">
        <f t="shared" si="22"/>
        <v>96.78899082568807</v>
      </c>
      <c r="P53" s="35">
        <v>1.66</v>
      </c>
      <c r="Q53" s="33">
        <f>E53-N53</f>
        <v>7</v>
      </c>
      <c r="R53" s="34">
        <f>IF(E53=0,0,Q53/E53*100)</f>
        <v>3.211009174311927</v>
      </c>
      <c r="S53" s="33">
        <f t="shared" si="23"/>
        <v>7</v>
      </c>
      <c r="T53" s="35">
        <v>0</v>
      </c>
    </row>
    <row r="54" spans="1:20" ht="33">
      <c r="A54" s="31" t="s">
        <v>79</v>
      </c>
      <c r="B54" s="35">
        <v>191</v>
      </c>
      <c r="C54" s="35">
        <v>26</v>
      </c>
      <c r="D54" s="35">
        <v>24</v>
      </c>
      <c r="E54" s="33">
        <f t="shared" si="16"/>
        <v>241</v>
      </c>
      <c r="F54" s="35">
        <v>22</v>
      </c>
      <c r="G54" s="34">
        <f t="shared" si="17"/>
        <v>100</v>
      </c>
      <c r="H54" s="35">
        <v>0</v>
      </c>
      <c r="I54" s="34">
        <f t="shared" si="18"/>
        <v>0</v>
      </c>
      <c r="J54" s="35">
        <v>0</v>
      </c>
      <c r="K54" s="34">
        <f t="shared" si="19"/>
        <v>0</v>
      </c>
      <c r="L54" s="33">
        <f t="shared" si="20"/>
        <v>22</v>
      </c>
      <c r="M54" s="35">
        <v>210</v>
      </c>
      <c r="N54" s="33">
        <f t="shared" si="21"/>
        <v>232</v>
      </c>
      <c r="O54" s="34">
        <f t="shared" si="22"/>
        <v>96.2655601659751</v>
      </c>
      <c r="P54" s="35">
        <v>1.39</v>
      </c>
      <c r="Q54" s="33">
        <f>E54-N54</f>
        <v>9</v>
      </c>
      <c r="R54" s="34">
        <f>IF(E54=0,0,Q54/E54*100)</f>
        <v>3.7344398340248963</v>
      </c>
      <c r="S54" s="33">
        <f t="shared" si="23"/>
        <v>9</v>
      </c>
      <c r="T54" s="35">
        <v>0</v>
      </c>
    </row>
    <row r="55" spans="1:20" ht="33">
      <c r="A55" s="32" t="s">
        <v>80</v>
      </c>
      <c r="B55" s="35">
        <v>211</v>
      </c>
      <c r="C55" s="35">
        <v>17</v>
      </c>
      <c r="D55" s="35">
        <v>19</v>
      </c>
      <c r="E55" s="33">
        <f t="shared" si="16"/>
        <v>247</v>
      </c>
      <c r="F55" s="35">
        <v>22</v>
      </c>
      <c r="G55" s="34">
        <f t="shared" si="17"/>
        <v>100</v>
      </c>
      <c r="H55" s="35">
        <v>0</v>
      </c>
      <c r="I55" s="34">
        <f t="shared" si="18"/>
        <v>0</v>
      </c>
      <c r="J55" s="35">
        <v>0</v>
      </c>
      <c r="K55" s="34">
        <f t="shared" si="19"/>
        <v>0</v>
      </c>
      <c r="L55" s="33">
        <f t="shared" si="20"/>
        <v>22</v>
      </c>
      <c r="M55" s="35">
        <v>194</v>
      </c>
      <c r="N55" s="33">
        <f t="shared" si="21"/>
        <v>216</v>
      </c>
      <c r="O55" s="34">
        <f t="shared" si="22"/>
        <v>87.4493927125506</v>
      </c>
      <c r="P55" s="35">
        <v>2.27</v>
      </c>
      <c r="Q55" s="33">
        <f>E55-N55</f>
        <v>31</v>
      </c>
      <c r="R55" s="34">
        <f>IF(E55=0,0,Q55/E55*100)</f>
        <v>12.550607287449392</v>
      </c>
      <c r="S55" s="33">
        <f t="shared" si="23"/>
        <v>31</v>
      </c>
      <c r="T55" s="35">
        <v>0</v>
      </c>
    </row>
    <row r="56" spans="1:20" ht="33">
      <c r="A56" s="32" t="s">
        <v>81</v>
      </c>
      <c r="B56" s="35">
        <v>194</v>
      </c>
      <c r="C56" s="35">
        <v>21</v>
      </c>
      <c r="D56" s="35">
        <v>20</v>
      </c>
      <c r="E56" s="33">
        <f t="shared" si="16"/>
        <v>235</v>
      </c>
      <c r="F56" s="35">
        <v>27</v>
      </c>
      <c r="G56" s="34">
        <f t="shared" si="17"/>
        <v>100</v>
      </c>
      <c r="H56" s="35">
        <v>0</v>
      </c>
      <c r="I56" s="34">
        <f t="shared" si="18"/>
        <v>0</v>
      </c>
      <c r="J56" s="35">
        <v>0</v>
      </c>
      <c r="K56" s="34">
        <f t="shared" si="19"/>
        <v>0</v>
      </c>
      <c r="L56" s="33">
        <f t="shared" si="20"/>
        <v>27</v>
      </c>
      <c r="M56" s="35">
        <v>193</v>
      </c>
      <c r="N56" s="33">
        <f t="shared" si="21"/>
        <v>220</v>
      </c>
      <c r="O56" s="34">
        <f t="shared" si="22"/>
        <v>93.61702127659575</v>
      </c>
      <c r="P56" s="35">
        <v>1.67</v>
      </c>
      <c r="Q56" s="33">
        <f>E56-N56</f>
        <v>15</v>
      </c>
      <c r="R56" s="34">
        <f>IF(E56=0,0,Q56/E56*100)</f>
        <v>6.382978723404255</v>
      </c>
      <c r="S56" s="33">
        <f t="shared" si="23"/>
        <v>15</v>
      </c>
      <c r="T56" s="35">
        <v>0</v>
      </c>
    </row>
    <row r="57" spans="2:20" ht="16.5">
      <c r="B57" s="37"/>
      <c r="C57" s="37"/>
      <c r="D57" s="37"/>
      <c r="E57" s="36"/>
      <c r="F57" s="37"/>
      <c r="G57" s="38"/>
      <c r="H57" s="37"/>
      <c r="I57" s="38"/>
      <c r="J57" s="37"/>
      <c r="K57" s="38"/>
      <c r="L57" s="36"/>
      <c r="M57" s="37"/>
      <c r="N57" s="36"/>
      <c r="O57" s="38"/>
      <c r="P57" s="37"/>
      <c r="Q57" s="36"/>
      <c r="R57" s="38"/>
      <c r="S57" s="36"/>
      <c r="T57" s="37"/>
    </row>
    <row r="58" spans="2:20" ht="16.5">
      <c r="B58" s="37"/>
      <c r="C58" s="37"/>
      <c r="D58" s="37"/>
      <c r="E58" s="36"/>
      <c r="F58" s="37"/>
      <c r="G58" s="38"/>
      <c r="H58" s="37"/>
      <c r="I58" s="38"/>
      <c r="J58" s="37"/>
      <c r="K58" s="38"/>
      <c r="L58" s="36"/>
      <c r="M58" s="37"/>
      <c r="N58" s="36"/>
      <c r="O58" s="38"/>
      <c r="P58" s="37"/>
      <c r="Q58" s="36"/>
      <c r="R58" s="38"/>
      <c r="S58" s="36"/>
      <c r="T58" s="37"/>
    </row>
    <row r="59" spans="2:20" ht="16.5">
      <c r="B59" s="37"/>
      <c r="C59" s="37"/>
      <c r="D59" s="37"/>
      <c r="E59" s="36"/>
      <c r="F59" s="37"/>
      <c r="G59" s="38"/>
      <c r="H59" s="37"/>
      <c r="I59" s="38"/>
      <c r="J59" s="37"/>
      <c r="K59" s="38"/>
      <c r="L59" s="36"/>
      <c r="M59" s="37"/>
      <c r="N59" s="36"/>
      <c r="O59" s="38"/>
      <c r="P59" s="37"/>
      <c r="Q59" s="36"/>
      <c r="R59" s="38"/>
      <c r="S59" s="36"/>
      <c r="T59" s="37"/>
    </row>
    <row r="60" spans="2:20" ht="16.5">
      <c r="B60" s="37"/>
      <c r="C60" s="37"/>
      <c r="D60" s="37"/>
      <c r="E60" s="36"/>
      <c r="F60" s="37"/>
      <c r="G60" s="38"/>
      <c r="H60" s="37"/>
      <c r="I60" s="38"/>
      <c r="J60" s="37"/>
      <c r="K60" s="38"/>
      <c r="L60" s="36"/>
      <c r="M60" s="37"/>
      <c r="N60" s="36"/>
      <c r="O60" s="38"/>
      <c r="P60" s="37"/>
      <c r="Q60" s="36"/>
      <c r="R60" s="38"/>
      <c r="S60" s="36"/>
      <c r="T60" s="37"/>
    </row>
  </sheetData>
  <sheetProtection/>
  <mergeCells count="24"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  <mergeCell ref="Q4:T4"/>
    <mergeCell ref="L6:L7"/>
    <mergeCell ref="N6:O6"/>
    <mergeCell ref="F6:G6"/>
    <mergeCell ref="H6:I6"/>
    <mergeCell ref="T5:T7"/>
    <mergeCell ref="Q6:R6"/>
    <mergeCell ref="J6:K6"/>
    <mergeCell ref="B5:B7"/>
    <mergeCell ref="C5:C7"/>
    <mergeCell ref="A4:A8"/>
    <mergeCell ref="B4:E4"/>
    <mergeCell ref="D5:D7"/>
    <mergeCell ref="F4:P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ignoredErrors>
    <ignoredError sqref="G9 I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王秀蘭</cp:lastModifiedBy>
  <cp:lastPrinted>2014-04-10T02:10:31Z</cp:lastPrinted>
  <dcterms:created xsi:type="dcterms:W3CDTF">2006-06-30T07:22:11Z</dcterms:created>
  <dcterms:modified xsi:type="dcterms:W3CDTF">2021-06-08T07:07:27Z</dcterms:modified>
  <cp:category/>
  <cp:version/>
  <cp:contentType/>
  <cp:contentStatus/>
</cp:coreProperties>
</file>