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<sst xmlns="http://schemas.openxmlformats.org/spreadsheetml/2006/main" count="102" uniqueCount="92">
  <si>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</si>
  <si>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</si>
  <si>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</si>
  <si>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</si>
  <si>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</si>
  <si>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</si>
  <si>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</si>
  <si>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</si>
  <si>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</si>
  <si>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</si>
  <si>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</si>
  <si>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</si>
  <si>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</si>
  <si>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</si>
  <si>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</si>
  <si>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</si>
  <si>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</si>
  <si>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</si>
  <si>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</si>
  <si>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</si>
  <si>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</si>
  <si>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</si>
  <si>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</si>
  <si>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</si>
  <si>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</si>
  <si>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</si>
  <si>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</si>
  <si>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</si>
  <si>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</si>
  <si>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</si>
  <si>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</si>
  <si>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</si>
  <si>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</si>
  <si>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</si>
  <si>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</si>
  <si>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</si>
  <si>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</si>
  <si>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</si>
  <si>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</si>
  <si>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</si>
  <si>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</si>
  <si>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</si>
  <si>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</si>
  <si>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</si>
  <si>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</si>
  <si>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</si>
  <si>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</si>
  <si>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</si>
  <si>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</si>
  <si>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</si>
  <si>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</si>
  <si>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</si>
  <si>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</si>
  <si>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</si>
  <si>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</si>
  <si>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</si>
  <si>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</si>
  <si>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</si>
  <si>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</si>
  <si>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</si>
  <si>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</si>
  <si>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金門縣地政局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</si>
  <si>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</si>
  <si>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</si>
  <si>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</si>
  <si>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</si>
  <si>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</si>
  <si>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</si>
  <si>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</si>
  <si>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</si>
  <si>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</si>
  <si>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</si>
  <si>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</si>
  <si>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</si>
  <si>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</si>
  <si>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</si>
  <si>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</si>
  <si>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</si>
  <si>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</si>
  <si>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</si>
  <si>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</si>
  <si>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</si>
  <si>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</si>
  <si>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</si>
  <si>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>金門縣稅務局</t>
  </si>
  <si>
    <t>金門縣消防局</t>
  </si>
  <si>
    <t>金門縣衛生局</t>
  </si>
  <si>
    <t>金門縣環保局</t>
  </si>
  <si>
    <t>金門縣警察局</t>
  </si>
  <si>
    <t>金門縣文化園區管理所</t>
  </si>
  <si>
    <t>金門縣家庭教育中心</t>
  </si>
  <si>
    <t>起迄日期:2019/11/01至 2019/11/30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</si>
</sst>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name val="標楷體"/>
      <family val="4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shrinkToFit="1"/>
    </xf>
    <xf numFmtId="191" fontId="14" fillId="0" borderId="10" xfId="0" applyNumberFormat="1" applyFont="1" applyFill="1" applyBorder="1" applyAlignment="1">
      <alignment horizontal="right" vertical="center"/>
    </xf>
    <xf numFmtId="187" fontId="14" fillId="0" borderId="10" xfId="0" applyNumberFormat="1" applyFont="1" applyFill="1" applyBorder="1" applyAlignment="1">
      <alignment horizontal="right" vertical="center" shrinkToFit="1"/>
    </xf>
    <xf numFmtId="187" fontId="14" fillId="0" borderId="10" xfId="0" applyNumberFormat="1" applyFont="1" applyFill="1" applyBorder="1" applyAlignment="1">
      <alignment vertical="center" shrinkToFit="1"/>
    </xf>
    <xf numFmtId="186" fontId="14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185" fontId="13" fillId="0" borderId="0" xfId="34" applyNumberFormat="1" applyFont="1" applyBorder="1" applyAlignment="1">
      <alignment horizontal="right"/>
      <protection/>
    </xf>
    <xf numFmtId="0" fontId="11" fillId="0" borderId="11" xfId="34" applyFont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185" fontId="13" fillId="0" borderId="12" xfId="0" applyNumberFormat="1" applyFont="1" applyBorder="1" applyAlignment="1">
      <alignment horizontal="right"/>
    </xf>
    <xf numFmtId="189" fontId="13" fillId="0" borderId="12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vertical="center" wrapText="1"/>
    </xf>
    <xf numFmtId="3" fontId="11" fillId="0" borderId="10" xfId="35" applyNumberFormat="1" applyFont="1" applyFill="1" applyBorder="1" applyAlignment="1">
      <alignment horizontal="right" vertical="center"/>
      <protection/>
    </xf>
    <xf numFmtId="185" fontId="13" fillId="0" borderId="10" xfId="0" applyNumberFormat="1" applyFont="1" applyFill="1" applyBorder="1" applyAlignment="1">
      <alignment horizontal="right"/>
    </xf>
    <xf numFmtId="189" fontId="13" fillId="0" borderId="10" xfId="0" applyNumberFormat="1" applyFont="1" applyFill="1" applyBorder="1" applyAlignment="1">
      <alignment horizontal="right"/>
    </xf>
    <xf numFmtId="3" fontId="11" fillId="0" borderId="13" xfId="35" applyNumberFormat="1" applyFont="1" applyBorder="1" applyAlignment="1">
      <alignment horizontal="right" vertical="center"/>
      <protection/>
    </xf>
    <xf numFmtId="2" fontId="11" fillId="0" borderId="13" xfId="35" applyNumberFormat="1" applyFont="1" applyBorder="1" applyAlignment="1">
      <alignment horizontal="right" vertical="center"/>
      <protection/>
    </xf>
    <xf numFmtId="2" fontId="11" fillId="0" borderId="14" xfId="35" applyNumberFormat="1" applyFont="1" applyBorder="1" applyAlignment="1">
      <alignment horizontal="right" vertical="center"/>
      <protection/>
    </xf>
    <xf numFmtId="3" fontId="11" fillId="0" borderId="10" xfId="35" applyNumberFormat="1" applyFont="1" applyBorder="1" applyAlignment="1">
      <alignment horizontal="right" vertical="center"/>
      <protection/>
    </xf>
    <xf numFmtId="2" fontId="11" fillId="0" borderId="10" xfId="35" applyNumberFormat="1" applyFont="1" applyBorder="1" applyAlignment="1">
      <alignment horizontal="right" vertical="center"/>
      <protection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76225" cy="18097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76225" cy="18097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2" sqref="J22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27.75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21.75" customHeight="1">
      <c r="A3" s="56" t="s">
        <v>91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25.5" customHeight="1">
      <c r="A4" s="49"/>
      <c r="B4" s="50" t="s">
        <v>0</v>
      </c>
      <c r="C4" s="50"/>
      <c r="D4" s="50"/>
      <c r="E4" s="50"/>
      <c r="F4" s="50" t="s">
        <v>1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 t="s">
        <v>2</v>
      </c>
      <c r="R4" s="50"/>
      <c r="S4" s="50"/>
      <c r="T4" s="50"/>
    </row>
    <row r="5" spans="1:20" ht="34.5" customHeight="1">
      <c r="A5" s="49"/>
      <c r="B5" s="48" t="s">
        <v>3</v>
      </c>
      <c r="C5" s="48" t="s">
        <v>73</v>
      </c>
      <c r="D5" s="48" t="s">
        <v>4</v>
      </c>
      <c r="E5" s="10" t="s">
        <v>5</v>
      </c>
      <c r="F5" s="50" t="s">
        <v>6</v>
      </c>
      <c r="G5" s="50"/>
      <c r="H5" s="50"/>
      <c r="I5" s="50"/>
      <c r="J5" s="50"/>
      <c r="K5" s="50"/>
      <c r="L5" s="10" t="s">
        <v>7</v>
      </c>
      <c r="M5" s="48" t="s">
        <v>8</v>
      </c>
      <c r="N5" s="50" t="s">
        <v>9</v>
      </c>
      <c r="O5" s="50"/>
      <c r="P5" s="55" t="s">
        <v>10</v>
      </c>
      <c r="Q5" s="50" t="s">
        <v>2</v>
      </c>
      <c r="R5" s="50"/>
      <c r="S5" s="48" t="s">
        <v>11</v>
      </c>
      <c r="T5" s="48" t="s">
        <v>12</v>
      </c>
    </row>
    <row r="6" spans="1:24" ht="34.5" customHeight="1">
      <c r="A6" s="49"/>
      <c r="B6" s="48"/>
      <c r="C6" s="48"/>
      <c r="D6" s="48"/>
      <c r="E6" s="51" t="s">
        <v>13</v>
      </c>
      <c r="F6" s="50" t="s">
        <v>14</v>
      </c>
      <c r="G6" s="50"/>
      <c r="H6" s="53" t="s">
        <v>15</v>
      </c>
      <c r="I6" s="53"/>
      <c r="J6" s="50" t="s">
        <v>16</v>
      </c>
      <c r="K6" s="50"/>
      <c r="L6" s="51" t="s">
        <v>17</v>
      </c>
      <c r="M6" s="48"/>
      <c r="N6" s="52" t="s">
        <v>18</v>
      </c>
      <c r="O6" s="52"/>
      <c r="P6" s="55"/>
      <c r="Q6" s="52" t="s">
        <v>63</v>
      </c>
      <c r="R6" s="52"/>
      <c r="S6" s="48"/>
      <c r="T6" s="48"/>
      <c r="U6" s="5"/>
      <c r="V6" s="5"/>
      <c r="W6" s="5"/>
      <c r="X6" s="5"/>
    </row>
    <row r="7" spans="1:24" ht="17.25" customHeight="1">
      <c r="A7" s="49"/>
      <c r="B7" s="48"/>
      <c r="C7" s="48"/>
      <c r="D7" s="48"/>
      <c r="E7" s="51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51"/>
      <c r="M7" s="48"/>
      <c r="N7" s="10" t="s">
        <v>19</v>
      </c>
      <c r="O7" s="9" t="s">
        <v>20</v>
      </c>
      <c r="P7" s="55"/>
      <c r="Q7" s="10" t="s">
        <v>19</v>
      </c>
      <c r="R7" s="9" t="s">
        <v>20</v>
      </c>
      <c r="S7" s="48"/>
      <c r="T7" s="48"/>
      <c r="U7" s="5"/>
      <c r="V7" s="5"/>
      <c r="W7" s="5"/>
      <c r="X7" s="5"/>
    </row>
    <row r="8" spans="1:24" ht="17.25" customHeight="1">
      <c r="A8" s="49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SUM(B10:B56)</f>
        <v>31843</v>
      </c>
      <c r="C9" s="21">
        <f>SUM(C10:C56)</f>
        <v>3930</v>
      </c>
      <c r="D9" s="21">
        <f>SUM(D10:D56)</f>
        <v>9280</v>
      </c>
      <c r="E9" s="21">
        <f>SUM(E10:E56)</f>
        <v>45053</v>
      </c>
      <c r="F9" s="21">
        <f>SUM(F10:F56)</f>
        <v>11176</v>
      </c>
      <c r="G9" s="22">
        <f>IF(L9=0,"0.00",F9/L9*100)</f>
        <v>89.42946307113708</v>
      </c>
      <c r="H9" s="21">
        <f>SUM(H10:H56)</f>
        <v>1286</v>
      </c>
      <c r="I9" s="23">
        <f>(H9/L9)*100</f>
        <v>10.290469712731056</v>
      </c>
      <c r="J9" s="21">
        <f>SUM(J10:J56)</f>
        <v>35</v>
      </c>
      <c r="K9" s="23">
        <f>(J9/L9)*100</f>
        <v>0.28006721613187163</v>
      </c>
      <c r="L9" s="21">
        <f>F9+H9+J9</f>
        <v>12497</v>
      </c>
      <c r="M9" s="21">
        <f>SUM(M10:M56)</f>
        <v>28001</v>
      </c>
      <c r="N9" s="21">
        <f>L9+M9</f>
        <v>40498</v>
      </c>
      <c r="O9" s="23">
        <f>IF(E9=0,"0.00",N9/E9*100)</f>
        <v>89.88968548154396</v>
      </c>
      <c r="P9" s="23">
        <f>(P10+P11+P12+P13+P14+P15+P16+P17+P18+P19+P20+P21+P22+P23+P24+P25+P26+P27+P28+P29+P30+P31+P32+P33+P34+P35+P36+P37+P38+P39+P40+P41+P42+P43+P44+O45+P48+P49+P50+P51)/IF((42-COUNTIF(P10:P56,0))=0,1,(42-COUNTIF(P10:P56,0)))</f>
        <v>4.636316922249125</v>
      </c>
      <c r="Q9" s="21">
        <v>3913</v>
      </c>
      <c r="R9" s="24">
        <f>IF(E9=0,"0.00",Q9/E9*100)</f>
        <v>8.685326171398131</v>
      </c>
      <c r="S9" s="21">
        <v>3810</v>
      </c>
      <c r="T9" s="25">
        <f>SUM(T10:T56)</f>
        <v>87</v>
      </c>
      <c r="U9" s="5"/>
      <c r="V9" s="5"/>
    </row>
    <row r="10" spans="1:21" ht="16.5" customHeight="1">
      <c r="A10" s="20" t="s">
        <v>66</v>
      </c>
      <c r="B10" s="35">
        <v>780</v>
      </c>
      <c r="C10" s="35">
        <v>74</v>
      </c>
      <c r="D10" s="35">
        <v>149</v>
      </c>
      <c r="E10" s="33">
        <f aca="true" t="shared" si="0" ref="E10:E25">B10+C10+D10</f>
        <v>1003</v>
      </c>
      <c r="F10" s="35">
        <v>263</v>
      </c>
      <c r="G10" s="34">
        <f aca="true" t="shared" si="1" ref="G10:G25">IF(L10=0,0,F10/L10*100)</f>
        <v>91.95804195804196</v>
      </c>
      <c r="H10" s="35">
        <v>23</v>
      </c>
      <c r="I10" s="34">
        <f aca="true" t="shared" si="2" ref="I10:I25">IF(L10=0,0,H10/L10*100)</f>
        <v>8.041958041958042</v>
      </c>
      <c r="J10" s="35">
        <v>0</v>
      </c>
      <c r="K10" s="34">
        <f aca="true" t="shared" si="3" ref="K10:K25">IF(L10=0,0,J10/L10*100)</f>
        <v>0</v>
      </c>
      <c r="L10" s="33">
        <f aca="true" t="shared" si="4" ref="L10:L25">F10+H10+J10</f>
        <v>286</v>
      </c>
      <c r="M10" s="35">
        <v>632</v>
      </c>
      <c r="N10" s="33">
        <f aca="true" t="shared" si="5" ref="N10:N25">L10+M10</f>
        <v>918</v>
      </c>
      <c r="O10" s="34">
        <f aca="true" t="shared" si="6" ref="O10:O25">IF(E10=0,0,N10/E10*100)</f>
        <v>91.52542372881356</v>
      </c>
      <c r="P10" s="35">
        <v>2.04</v>
      </c>
      <c r="Q10" s="33">
        <f>E10-N10</f>
        <v>85</v>
      </c>
      <c r="R10" s="34">
        <f>IF(E10=0,0,Q10/E10*100)</f>
        <v>8.47457627118644</v>
      </c>
      <c r="S10" s="33">
        <f aca="true" t="shared" si="7" ref="S10:S25">Q10-T10</f>
        <v>85</v>
      </c>
      <c r="T10" s="35">
        <v>0</v>
      </c>
      <c r="U10" s="36"/>
    </row>
    <row r="11" spans="1:21" ht="16.5" customHeight="1">
      <c r="A11" s="20" t="s">
        <v>67</v>
      </c>
      <c r="B11" s="35">
        <v>526</v>
      </c>
      <c r="C11" s="35">
        <v>48</v>
      </c>
      <c r="D11" s="35">
        <v>193</v>
      </c>
      <c r="E11" s="33">
        <f t="shared" si="0"/>
        <v>767</v>
      </c>
      <c r="F11" s="35">
        <v>196</v>
      </c>
      <c r="G11" s="34">
        <f t="shared" si="1"/>
        <v>89.0909090909091</v>
      </c>
      <c r="H11" s="35">
        <v>23</v>
      </c>
      <c r="I11" s="34">
        <f t="shared" si="2"/>
        <v>10.454545454545453</v>
      </c>
      <c r="J11" s="35">
        <v>1</v>
      </c>
      <c r="K11" s="34">
        <f t="shared" si="3"/>
        <v>0.45454545454545453</v>
      </c>
      <c r="L11" s="33">
        <f t="shared" si="4"/>
        <v>220</v>
      </c>
      <c r="M11" s="35">
        <v>475</v>
      </c>
      <c r="N11" s="33">
        <f t="shared" si="5"/>
        <v>695</v>
      </c>
      <c r="O11" s="34">
        <f t="shared" si="6"/>
        <v>90.61277705345502</v>
      </c>
      <c r="P11" s="35">
        <v>3.04</v>
      </c>
      <c r="Q11" s="33">
        <f>E11-N11</f>
        <v>72</v>
      </c>
      <c r="R11" s="34">
        <f>IF(E11=0,0,Q11/E11*100)</f>
        <v>9.38722294654498</v>
      </c>
      <c r="S11" s="33">
        <f t="shared" si="7"/>
        <v>70</v>
      </c>
      <c r="T11" s="35">
        <v>2</v>
      </c>
      <c r="U11" s="36"/>
    </row>
    <row r="12" spans="1:21" ht="16.5" customHeight="1">
      <c r="A12" s="20" t="s">
        <v>68</v>
      </c>
      <c r="B12" s="35">
        <v>2603</v>
      </c>
      <c r="C12" s="35">
        <v>275</v>
      </c>
      <c r="D12" s="35">
        <v>647</v>
      </c>
      <c r="E12" s="33">
        <f t="shared" si="0"/>
        <v>3525</v>
      </c>
      <c r="F12" s="35">
        <v>967</v>
      </c>
      <c r="G12" s="34">
        <f t="shared" si="1"/>
        <v>90.12115563839703</v>
      </c>
      <c r="H12" s="35">
        <v>105</v>
      </c>
      <c r="I12" s="34">
        <f t="shared" si="2"/>
        <v>9.785647716682199</v>
      </c>
      <c r="J12" s="35">
        <v>1</v>
      </c>
      <c r="K12" s="34">
        <f t="shared" si="3"/>
        <v>0.09319664492078285</v>
      </c>
      <c r="L12" s="33">
        <f t="shared" si="4"/>
        <v>1073</v>
      </c>
      <c r="M12" s="35">
        <v>2139</v>
      </c>
      <c r="N12" s="33">
        <f t="shared" si="5"/>
        <v>3212</v>
      </c>
      <c r="O12" s="34">
        <f t="shared" si="6"/>
        <v>91.12056737588652</v>
      </c>
      <c r="P12" s="35">
        <v>3.01</v>
      </c>
      <c r="Q12" s="33">
        <f>E12-N12</f>
        <v>313</v>
      </c>
      <c r="R12" s="34">
        <f>IF(E12=0,0,Q12/E12*100)</f>
        <v>8.879432624113475</v>
      </c>
      <c r="S12" s="33">
        <f t="shared" si="7"/>
        <v>307</v>
      </c>
      <c r="T12" s="35">
        <v>6</v>
      </c>
      <c r="U12" s="36"/>
    </row>
    <row r="13" spans="1:21" ht="16.5" customHeight="1">
      <c r="A13" s="20" t="s">
        <v>69</v>
      </c>
      <c r="B13" s="35">
        <v>1883</v>
      </c>
      <c r="C13" s="35">
        <v>367</v>
      </c>
      <c r="D13" s="35">
        <v>555</v>
      </c>
      <c r="E13" s="33">
        <f t="shared" si="0"/>
        <v>2805</v>
      </c>
      <c r="F13" s="35">
        <v>632</v>
      </c>
      <c r="G13" s="34">
        <f t="shared" si="1"/>
        <v>76.05294825511432</v>
      </c>
      <c r="H13" s="35">
        <v>196</v>
      </c>
      <c r="I13" s="34">
        <f t="shared" si="2"/>
        <v>23.586040914560773</v>
      </c>
      <c r="J13" s="35">
        <v>3</v>
      </c>
      <c r="K13" s="34">
        <f t="shared" si="3"/>
        <v>0.36101083032490977</v>
      </c>
      <c r="L13" s="33">
        <f t="shared" si="4"/>
        <v>831</v>
      </c>
      <c r="M13" s="35">
        <v>1642</v>
      </c>
      <c r="N13" s="33">
        <f t="shared" si="5"/>
        <v>2473</v>
      </c>
      <c r="O13" s="34">
        <f t="shared" si="6"/>
        <v>88.16399286987522</v>
      </c>
      <c r="P13" s="35">
        <v>4.69</v>
      </c>
      <c r="Q13" s="33">
        <f>E13-N13</f>
        <v>332</v>
      </c>
      <c r="R13" s="34">
        <f>IF(E13=0,0,Q13/E13*100)</f>
        <v>11.836007130124777</v>
      </c>
      <c r="S13" s="33">
        <f t="shared" si="7"/>
        <v>315</v>
      </c>
      <c r="T13" s="35">
        <v>17</v>
      </c>
      <c r="U13" s="36"/>
    </row>
    <row r="14" spans="1:21" ht="16.5" customHeight="1">
      <c r="A14" s="20" t="s">
        <v>70</v>
      </c>
      <c r="B14" s="35">
        <v>1823</v>
      </c>
      <c r="C14" s="35">
        <v>268</v>
      </c>
      <c r="D14" s="35">
        <v>281</v>
      </c>
      <c r="E14" s="33">
        <f t="shared" si="0"/>
        <v>2372</v>
      </c>
      <c r="F14" s="35">
        <v>516</v>
      </c>
      <c r="G14" s="34">
        <f t="shared" si="1"/>
        <v>75.32846715328468</v>
      </c>
      <c r="H14" s="35">
        <v>164</v>
      </c>
      <c r="I14" s="34">
        <f t="shared" si="2"/>
        <v>23.94160583941606</v>
      </c>
      <c r="J14" s="35">
        <v>5</v>
      </c>
      <c r="K14" s="34">
        <f t="shared" si="3"/>
        <v>0.7299270072992701</v>
      </c>
      <c r="L14" s="33">
        <f t="shared" si="4"/>
        <v>685</v>
      </c>
      <c r="M14" s="35">
        <v>1417</v>
      </c>
      <c r="N14" s="33">
        <f t="shared" si="5"/>
        <v>2102</v>
      </c>
      <c r="O14" s="34">
        <f t="shared" si="6"/>
        <v>88.61720067453625</v>
      </c>
      <c r="P14" s="35">
        <v>5.04</v>
      </c>
      <c r="Q14" s="33">
        <f>E14-N14</f>
        <v>270</v>
      </c>
      <c r="R14" s="34">
        <f>IF(E14=0,0,Q14/E14*100)</f>
        <v>11.382799325463743</v>
      </c>
      <c r="S14" s="33">
        <f t="shared" si="7"/>
        <v>261</v>
      </c>
      <c r="T14" s="35">
        <v>9</v>
      </c>
      <c r="U14" s="8"/>
    </row>
    <row r="15" spans="1:21" ht="16.5" customHeight="1">
      <c r="A15" s="20" t="s">
        <v>75</v>
      </c>
      <c r="B15" s="35">
        <v>968</v>
      </c>
      <c r="C15" s="35">
        <v>155</v>
      </c>
      <c r="D15" s="35">
        <v>428</v>
      </c>
      <c r="E15" s="33">
        <f t="shared" si="0"/>
        <v>1551</v>
      </c>
      <c r="F15" s="35">
        <v>236</v>
      </c>
      <c r="G15" s="34">
        <f t="shared" si="1"/>
        <v>71.95121951219512</v>
      </c>
      <c r="H15" s="35">
        <v>91</v>
      </c>
      <c r="I15" s="34">
        <f t="shared" si="2"/>
        <v>27.743902439024392</v>
      </c>
      <c r="J15" s="35">
        <v>1</v>
      </c>
      <c r="K15" s="34">
        <f t="shared" si="3"/>
        <v>0.3048780487804878</v>
      </c>
      <c r="L15" s="33">
        <f t="shared" si="4"/>
        <v>328</v>
      </c>
      <c r="M15" s="35">
        <v>1080</v>
      </c>
      <c r="N15" s="33">
        <f t="shared" si="5"/>
        <v>1408</v>
      </c>
      <c r="O15" s="34">
        <f t="shared" si="6"/>
        <v>90.78014184397163</v>
      </c>
      <c r="P15" s="35">
        <v>4.93</v>
      </c>
      <c r="Q15" s="33">
        <f>E15-N15</f>
        <v>143</v>
      </c>
      <c r="R15" s="34">
        <f>IF(E15=0,0,Q15/E15*100)</f>
        <v>9.219858156028367</v>
      </c>
      <c r="S15" s="33">
        <f t="shared" si="7"/>
        <v>143</v>
      </c>
      <c r="T15" s="35">
        <v>0</v>
      </c>
      <c r="U15" s="8"/>
    </row>
    <row r="16" spans="1:21" ht="16.5" customHeight="1">
      <c r="A16" s="20" t="s">
        <v>76</v>
      </c>
      <c r="B16" s="35">
        <v>1823</v>
      </c>
      <c r="C16" s="35">
        <v>258</v>
      </c>
      <c r="D16" s="35">
        <v>678</v>
      </c>
      <c r="E16" s="33">
        <f t="shared" si="0"/>
        <v>2759</v>
      </c>
      <c r="F16" s="35">
        <v>752</v>
      </c>
      <c r="G16" s="34">
        <f t="shared" si="1"/>
        <v>83.92857142857143</v>
      </c>
      <c r="H16" s="35">
        <v>143</v>
      </c>
      <c r="I16" s="34">
        <f t="shared" si="2"/>
        <v>15.959821428571427</v>
      </c>
      <c r="J16" s="35">
        <v>1</v>
      </c>
      <c r="K16" s="34">
        <f t="shared" si="3"/>
        <v>0.11160714285714285</v>
      </c>
      <c r="L16" s="33">
        <f t="shared" si="4"/>
        <v>896</v>
      </c>
      <c r="M16" s="35">
        <v>1608</v>
      </c>
      <c r="N16" s="33">
        <f t="shared" si="5"/>
        <v>2504</v>
      </c>
      <c r="O16" s="34">
        <f t="shared" si="6"/>
        <v>90.75752084088438</v>
      </c>
      <c r="P16" s="35">
        <v>4.19</v>
      </c>
      <c r="Q16" s="33">
        <f>E16-N16</f>
        <v>255</v>
      </c>
      <c r="R16" s="34">
        <f>IF(E16=0,0,Q16/E16*100)</f>
        <v>9.242479159115621</v>
      </c>
      <c r="S16" s="33">
        <f t="shared" si="7"/>
        <v>255</v>
      </c>
      <c r="T16" s="35">
        <v>0</v>
      </c>
      <c r="U16" s="8"/>
    </row>
    <row r="17" spans="1:21" ht="16.5" customHeight="1">
      <c r="A17" s="20" t="s">
        <v>71</v>
      </c>
      <c r="B17" s="35">
        <v>424</v>
      </c>
      <c r="C17" s="35">
        <v>31</v>
      </c>
      <c r="D17" s="35">
        <v>157</v>
      </c>
      <c r="E17" s="33">
        <f t="shared" si="0"/>
        <v>612</v>
      </c>
      <c r="F17" s="35">
        <v>120</v>
      </c>
      <c r="G17" s="34">
        <f t="shared" si="1"/>
        <v>90.22556390977444</v>
      </c>
      <c r="H17" s="35">
        <v>13</v>
      </c>
      <c r="I17" s="34">
        <f t="shared" si="2"/>
        <v>9.774436090225564</v>
      </c>
      <c r="J17" s="35">
        <v>0</v>
      </c>
      <c r="K17" s="34">
        <f t="shared" si="3"/>
        <v>0</v>
      </c>
      <c r="L17" s="33">
        <f t="shared" si="4"/>
        <v>133</v>
      </c>
      <c r="M17" s="35">
        <v>448</v>
      </c>
      <c r="N17" s="33">
        <f t="shared" si="5"/>
        <v>581</v>
      </c>
      <c r="O17" s="34">
        <f t="shared" si="6"/>
        <v>94.93464052287581</v>
      </c>
      <c r="P17" s="35">
        <v>2.55</v>
      </c>
      <c r="Q17" s="33">
        <f>E17-N17</f>
        <v>31</v>
      </c>
      <c r="R17" s="34">
        <f>IF(E17=0,0,Q17/E17*100)</f>
        <v>5.065359477124183</v>
      </c>
      <c r="S17" s="33">
        <f t="shared" si="7"/>
        <v>31</v>
      </c>
      <c r="T17" s="35">
        <v>0</v>
      </c>
      <c r="U17" s="8"/>
    </row>
    <row r="18" spans="1:21" ht="16.5" customHeight="1">
      <c r="A18" s="20" t="s">
        <v>82</v>
      </c>
      <c r="B18" s="35">
        <v>469</v>
      </c>
      <c r="C18" s="35">
        <v>76</v>
      </c>
      <c r="D18" s="35">
        <v>111</v>
      </c>
      <c r="E18" s="33">
        <f t="shared" si="0"/>
        <v>656</v>
      </c>
      <c r="F18" s="35">
        <v>157</v>
      </c>
      <c r="G18" s="34">
        <f t="shared" si="1"/>
        <v>82.63157894736842</v>
      </c>
      <c r="H18" s="35">
        <v>30</v>
      </c>
      <c r="I18" s="34">
        <f t="shared" si="2"/>
        <v>15.789473684210526</v>
      </c>
      <c r="J18" s="35">
        <v>3</v>
      </c>
      <c r="K18" s="34">
        <f t="shared" si="3"/>
        <v>1.5789473684210527</v>
      </c>
      <c r="L18" s="33">
        <f t="shared" si="4"/>
        <v>190</v>
      </c>
      <c r="M18" s="35">
        <v>388</v>
      </c>
      <c r="N18" s="33">
        <f t="shared" si="5"/>
        <v>578</v>
      </c>
      <c r="O18" s="34">
        <f t="shared" si="6"/>
        <v>88.10975609756098</v>
      </c>
      <c r="P18" s="35">
        <v>4.3</v>
      </c>
      <c r="Q18" s="33">
        <f>E18-N18</f>
        <v>78</v>
      </c>
      <c r="R18" s="34">
        <f>IF(E18=0,0,Q18/E18*100)</f>
        <v>11.890243902439025</v>
      </c>
      <c r="S18" s="33">
        <f t="shared" si="7"/>
        <v>78</v>
      </c>
      <c r="T18" s="35">
        <v>0</v>
      </c>
      <c r="U18" s="8"/>
    </row>
    <row r="19" spans="1:22" ht="16.5" customHeight="1">
      <c r="A19" s="20" t="s">
        <v>83</v>
      </c>
      <c r="B19" s="35">
        <v>518</v>
      </c>
      <c r="C19" s="35">
        <v>37</v>
      </c>
      <c r="D19" s="35">
        <v>74</v>
      </c>
      <c r="E19" s="33">
        <f t="shared" si="0"/>
        <v>629</v>
      </c>
      <c r="F19" s="35">
        <v>81</v>
      </c>
      <c r="G19" s="34">
        <f t="shared" si="1"/>
        <v>86.17021276595744</v>
      </c>
      <c r="H19" s="35">
        <v>13</v>
      </c>
      <c r="I19" s="34">
        <f t="shared" si="2"/>
        <v>13.829787234042554</v>
      </c>
      <c r="J19" s="35">
        <v>0</v>
      </c>
      <c r="K19" s="34">
        <f t="shared" si="3"/>
        <v>0</v>
      </c>
      <c r="L19" s="33">
        <f t="shared" si="4"/>
        <v>94</v>
      </c>
      <c r="M19" s="35">
        <v>483</v>
      </c>
      <c r="N19" s="33">
        <f t="shared" si="5"/>
        <v>577</v>
      </c>
      <c r="O19" s="34">
        <f t="shared" si="6"/>
        <v>91.7329093799682</v>
      </c>
      <c r="P19" s="35">
        <v>3.41</v>
      </c>
      <c r="Q19" s="33">
        <f>E19-N19</f>
        <v>52</v>
      </c>
      <c r="R19" s="34">
        <f>IF(E19=0,0,Q19/E19*100)</f>
        <v>8.267090620031796</v>
      </c>
      <c r="S19" s="33">
        <f t="shared" si="7"/>
        <v>52</v>
      </c>
      <c r="T19" s="35">
        <v>0</v>
      </c>
      <c r="U19" s="8"/>
      <c r="V19" s="12"/>
    </row>
    <row r="20" spans="1:22" ht="16.5" customHeight="1">
      <c r="A20" s="20" t="s">
        <v>72</v>
      </c>
      <c r="B20" s="35">
        <v>299</v>
      </c>
      <c r="C20" s="35">
        <v>15</v>
      </c>
      <c r="D20" s="35">
        <v>13</v>
      </c>
      <c r="E20" s="33">
        <f t="shared" si="0"/>
        <v>327</v>
      </c>
      <c r="F20" s="35">
        <v>22</v>
      </c>
      <c r="G20" s="34">
        <f t="shared" si="1"/>
        <v>100</v>
      </c>
      <c r="H20" s="35">
        <v>0</v>
      </c>
      <c r="I20" s="34">
        <f t="shared" si="2"/>
        <v>0</v>
      </c>
      <c r="J20" s="35">
        <v>0</v>
      </c>
      <c r="K20" s="34">
        <f t="shared" si="3"/>
        <v>0</v>
      </c>
      <c r="L20" s="33">
        <f t="shared" si="4"/>
        <v>22</v>
      </c>
      <c r="M20" s="35">
        <v>301</v>
      </c>
      <c r="N20" s="33">
        <f t="shared" si="5"/>
        <v>323</v>
      </c>
      <c r="O20" s="34">
        <f t="shared" si="6"/>
        <v>98.77675840978594</v>
      </c>
      <c r="P20" s="35">
        <v>1.07</v>
      </c>
      <c r="Q20" s="33">
        <f>E20-N20</f>
        <v>4</v>
      </c>
      <c r="R20" s="34">
        <f>IF(E20=0,0,Q20/E20*100)</f>
        <v>1.2232415902140672</v>
      </c>
      <c r="S20" s="33">
        <f t="shared" si="7"/>
        <v>4</v>
      </c>
      <c r="T20" s="35">
        <v>0</v>
      </c>
      <c r="U20" s="8"/>
      <c r="V20" s="12"/>
    </row>
    <row r="21" spans="1:22" ht="16.5" customHeight="1">
      <c r="A21" s="20" t="s">
        <v>40</v>
      </c>
      <c r="B21" s="35">
        <v>1052</v>
      </c>
      <c r="C21" s="35">
        <v>116</v>
      </c>
      <c r="D21" s="35">
        <v>322</v>
      </c>
      <c r="E21" s="33">
        <f t="shared" si="0"/>
        <v>1490</v>
      </c>
      <c r="F21" s="35">
        <v>380</v>
      </c>
      <c r="G21" s="34">
        <f t="shared" si="1"/>
        <v>94.76309226932669</v>
      </c>
      <c r="H21" s="35">
        <v>21</v>
      </c>
      <c r="I21" s="34">
        <f t="shared" si="2"/>
        <v>5.236907730673317</v>
      </c>
      <c r="J21" s="35">
        <v>0</v>
      </c>
      <c r="K21" s="34">
        <f t="shared" si="3"/>
        <v>0</v>
      </c>
      <c r="L21" s="33">
        <f t="shared" si="4"/>
        <v>401</v>
      </c>
      <c r="M21" s="35">
        <v>902</v>
      </c>
      <c r="N21" s="33">
        <f t="shared" si="5"/>
        <v>1303</v>
      </c>
      <c r="O21" s="34">
        <f t="shared" si="6"/>
        <v>87.4496644295302</v>
      </c>
      <c r="P21" s="35">
        <v>1.64</v>
      </c>
      <c r="Q21" s="33">
        <f>E21-N21</f>
        <v>187</v>
      </c>
      <c r="R21" s="34">
        <f>IF(E21=0,0,Q21/E21*100)</f>
        <v>12.550335570469798</v>
      </c>
      <c r="S21" s="33">
        <f t="shared" si="7"/>
        <v>187</v>
      </c>
      <c r="T21" s="35">
        <v>0</v>
      </c>
      <c r="U21" s="30"/>
      <c r="V21" s="12"/>
    </row>
    <row r="22" spans="1:22" ht="16.5" customHeight="1">
      <c r="A22" s="20" t="s">
        <v>60</v>
      </c>
      <c r="B22" s="35">
        <v>863</v>
      </c>
      <c r="C22" s="35">
        <v>81</v>
      </c>
      <c r="D22" s="35">
        <v>364</v>
      </c>
      <c r="E22" s="33">
        <f t="shared" si="0"/>
        <v>1308</v>
      </c>
      <c r="F22" s="35">
        <v>439</v>
      </c>
      <c r="G22" s="34">
        <f t="shared" si="1"/>
        <v>98.2102908277405</v>
      </c>
      <c r="H22" s="35">
        <v>8</v>
      </c>
      <c r="I22" s="34">
        <f t="shared" si="2"/>
        <v>1.7897091722595078</v>
      </c>
      <c r="J22" s="35">
        <v>0</v>
      </c>
      <c r="K22" s="34">
        <f t="shared" si="3"/>
        <v>0</v>
      </c>
      <c r="L22" s="33">
        <f t="shared" si="4"/>
        <v>447</v>
      </c>
      <c r="M22" s="35">
        <v>739</v>
      </c>
      <c r="N22" s="33">
        <f t="shared" si="5"/>
        <v>1186</v>
      </c>
      <c r="O22" s="34">
        <f t="shared" si="6"/>
        <v>90.67278287461774</v>
      </c>
      <c r="P22" s="35">
        <v>1.1</v>
      </c>
      <c r="Q22" s="33">
        <f>E22-N22</f>
        <v>122</v>
      </c>
      <c r="R22" s="34">
        <f>IF(E22=0,0,Q22/E22*100)</f>
        <v>9.327217125382264</v>
      </c>
      <c r="S22" s="33">
        <f t="shared" si="7"/>
        <v>122</v>
      </c>
      <c r="T22" s="35">
        <v>0</v>
      </c>
      <c r="U22" s="30"/>
      <c r="V22" s="12"/>
    </row>
    <row r="23" spans="1:22" ht="16.5" customHeight="1">
      <c r="A23" s="20" t="s">
        <v>41</v>
      </c>
      <c r="B23" s="35">
        <v>1254</v>
      </c>
      <c r="C23" s="35">
        <v>116</v>
      </c>
      <c r="D23" s="35">
        <v>393</v>
      </c>
      <c r="E23" s="33">
        <f t="shared" si="0"/>
        <v>1763</v>
      </c>
      <c r="F23" s="35">
        <v>597</v>
      </c>
      <c r="G23" s="34">
        <f t="shared" si="1"/>
        <v>95.82664526484751</v>
      </c>
      <c r="H23" s="35">
        <v>26</v>
      </c>
      <c r="I23" s="34">
        <f t="shared" si="2"/>
        <v>4.173354735152488</v>
      </c>
      <c r="J23" s="35">
        <v>0</v>
      </c>
      <c r="K23" s="34">
        <f t="shared" si="3"/>
        <v>0</v>
      </c>
      <c r="L23" s="33">
        <f t="shared" si="4"/>
        <v>623</v>
      </c>
      <c r="M23" s="35">
        <v>1004</v>
      </c>
      <c r="N23" s="33">
        <f t="shared" si="5"/>
        <v>1627</v>
      </c>
      <c r="O23" s="34">
        <f t="shared" si="6"/>
        <v>92.28587634713557</v>
      </c>
      <c r="P23" s="35">
        <v>2.07</v>
      </c>
      <c r="Q23" s="33">
        <f>E23-N23</f>
        <v>136</v>
      </c>
      <c r="R23" s="34">
        <f>IF(E23=0,0,Q23/E23*100)</f>
        <v>7.714123652864435</v>
      </c>
      <c r="S23" s="33">
        <f t="shared" si="7"/>
        <v>136</v>
      </c>
      <c r="T23" s="35">
        <v>0</v>
      </c>
      <c r="U23" s="30"/>
      <c r="V23" s="12"/>
    </row>
    <row r="24" spans="1:22" ht="16.5" customHeight="1">
      <c r="A24" s="20" t="s">
        <v>42</v>
      </c>
      <c r="B24" s="35">
        <v>1235</v>
      </c>
      <c r="C24" s="35">
        <v>123</v>
      </c>
      <c r="D24" s="35">
        <v>333</v>
      </c>
      <c r="E24" s="33">
        <f t="shared" si="0"/>
        <v>1691</v>
      </c>
      <c r="F24" s="35">
        <v>512</v>
      </c>
      <c r="G24" s="34">
        <f t="shared" si="1"/>
        <v>95.88014981273409</v>
      </c>
      <c r="H24" s="35">
        <v>21</v>
      </c>
      <c r="I24" s="34">
        <f t="shared" si="2"/>
        <v>3.932584269662921</v>
      </c>
      <c r="J24" s="35">
        <v>1</v>
      </c>
      <c r="K24" s="34">
        <f t="shared" si="3"/>
        <v>0.18726591760299627</v>
      </c>
      <c r="L24" s="33">
        <f t="shared" si="4"/>
        <v>534</v>
      </c>
      <c r="M24" s="35">
        <v>998</v>
      </c>
      <c r="N24" s="33">
        <f t="shared" si="5"/>
        <v>1532</v>
      </c>
      <c r="O24" s="34">
        <f t="shared" si="6"/>
        <v>90.5972797161443</v>
      </c>
      <c r="P24" s="35">
        <v>1.95</v>
      </c>
      <c r="Q24" s="33">
        <f>E24-N24</f>
        <v>159</v>
      </c>
      <c r="R24" s="34">
        <f>IF(E24=0,0,Q24/E24*100)</f>
        <v>9.402720283855706</v>
      </c>
      <c r="S24" s="33">
        <f t="shared" si="7"/>
        <v>159</v>
      </c>
      <c r="T24" s="35">
        <v>0</v>
      </c>
      <c r="U24" s="30"/>
      <c r="V24" s="5"/>
    </row>
    <row r="25" spans="1:22" s="2" customFormat="1" ht="16.5" customHeight="1">
      <c r="A25" s="26" t="s">
        <v>43</v>
      </c>
      <c r="B25" s="35">
        <v>1018</v>
      </c>
      <c r="C25" s="35">
        <v>114</v>
      </c>
      <c r="D25" s="35">
        <v>295</v>
      </c>
      <c r="E25" s="33">
        <f t="shared" si="0"/>
        <v>1427</v>
      </c>
      <c r="F25" s="35">
        <v>428</v>
      </c>
      <c r="G25" s="34">
        <f t="shared" si="1"/>
        <v>97.27272727272728</v>
      </c>
      <c r="H25" s="35">
        <v>12</v>
      </c>
      <c r="I25" s="34">
        <f t="shared" si="2"/>
        <v>2.727272727272727</v>
      </c>
      <c r="J25" s="35">
        <v>0</v>
      </c>
      <c r="K25" s="34">
        <f t="shared" si="3"/>
        <v>0</v>
      </c>
      <c r="L25" s="33">
        <f t="shared" si="4"/>
        <v>440</v>
      </c>
      <c r="M25" s="35">
        <v>853</v>
      </c>
      <c r="N25" s="33">
        <f t="shared" si="5"/>
        <v>1293</v>
      </c>
      <c r="O25" s="34">
        <f t="shared" si="6"/>
        <v>90.60967063770147</v>
      </c>
      <c r="P25" s="35">
        <v>1.76</v>
      </c>
      <c r="Q25" s="33">
        <f>E25-N25</f>
        <v>134</v>
      </c>
      <c r="R25" s="34">
        <f>IF(E25=0,0,Q25/E25*100)</f>
        <v>9.390329362298528</v>
      </c>
      <c r="S25" s="33">
        <f t="shared" si="7"/>
        <v>134</v>
      </c>
      <c r="T25" s="35">
        <v>0</v>
      </c>
      <c r="U25" s="12"/>
      <c r="V25" s="12"/>
    </row>
    <row r="26" spans="1:20" s="4" customFormat="1" ht="16.5" customHeight="1">
      <c r="A26" s="27" t="s">
        <v>62</v>
      </c>
      <c r="B26" s="35">
        <v>639</v>
      </c>
      <c r="C26" s="35">
        <v>80</v>
      </c>
      <c r="D26" s="35">
        <v>361</v>
      </c>
      <c r="E26" s="33">
        <f>B26+C26+D26</f>
        <v>1080</v>
      </c>
      <c r="F26" s="35">
        <v>288</v>
      </c>
      <c r="G26" s="34">
        <f>IF(L26=0,0,F26/L26*100)</f>
        <v>92.3076923076923</v>
      </c>
      <c r="H26" s="35">
        <v>24</v>
      </c>
      <c r="I26" s="34">
        <f>IF(L26=0,0,H26/L26*100)</f>
        <v>7.6923076923076925</v>
      </c>
      <c r="J26" s="35">
        <v>0</v>
      </c>
      <c r="K26" s="34">
        <f>IF(L26=0,0,J26/L26*100)</f>
        <v>0</v>
      </c>
      <c r="L26" s="33">
        <f>F26+H26+J26</f>
        <v>312</v>
      </c>
      <c r="M26" s="35">
        <v>670</v>
      </c>
      <c r="N26" s="33">
        <f>L26+M26</f>
        <v>982</v>
      </c>
      <c r="O26" s="34">
        <f>IF(E26=0,0,N26/E26*100)</f>
        <v>90.92592592592592</v>
      </c>
      <c r="P26" s="35">
        <v>2.64</v>
      </c>
      <c r="Q26" s="33">
        <f>E26-N26</f>
        <v>98</v>
      </c>
      <c r="R26" s="34">
        <f>IF(E26=0,0,Q26/E26*100)</f>
        <v>9.074074074074074</v>
      </c>
      <c r="S26" s="33">
        <f>Q26-T26</f>
        <v>98</v>
      </c>
      <c r="T26" s="35">
        <v>0</v>
      </c>
    </row>
    <row r="27" spans="1:21" s="5" customFormat="1" ht="16.5" customHeight="1">
      <c r="A27" s="20" t="s">
        <v>61</v>
      </c>
      <c r="B27" s="35">
        <v>749</v>
      </c>
      <c r="C27" s="35">
        <v>103</v>
      </c>
      <c r="D27" s="35">
        <v>314</v>
      </c>
      <c r="E27" s="33">
        <f>B27+C27+D27</f>
        <v>1166</v>
      </c>
      <c r="F27" s="35">
        <v>361</v>
      </c>
      <c r="G27" s="34">
        <f>IF(L27=0,0,F27/L27*100)</f>
        <v>92.56410256410257</v>
      </c>
      <c r="H27" s="35">
        <v>28</v>
      </c>
      <c r="I27" s="34">
        <f>IF(L27=0,0,H27/L27*100)</f>
        <v>7.179487179487179</v>
      </c>
      <c r="J27" s="35">
        <v>1</v>
      </c>
      <c r="K27" s="34">
        <f>IF(L27=0,0,J27/L27*100)</f>
        <v>0.2564102564102564</v>
      </c>
      <c r="L27" s="33">
        <f>F27+H27+J27</f>
        <v>390</v>
      </c>
      <c r="M27" s="35">
        <v>663</v>
      </c>
      <c r="N27" s="33">
        <f>L27+M27</f>
        <v>1053</v>
      </c>
      <c r="O27" s="34">
        <f>IF(E27=0,0,N27/E27*100)</f>
        <v>90.30874785591767</v>
      </c>
      <c r="P27" s="35">
        <v>1.86</v>
      </c>
      <c r="Q27" s="33">
        <f>E27-N27</f>
        <v>113</v>
      </c>
      <c r="R27" s="34">
        <f>IF(E27=0,0,Q27/E27*100)</f>
        <v>9.691252144082332</v>
      </c>
      <c r="S27" s="33">
        <f>Q27-T27</f>
        <v>113</v>
      </c>
      <c r="T27" s="35">
        <v>0</v>
      </c>
      <c r="U27" s="36"/>
    </row>
    <row r="28" spans="1:21" s="4" customFormat="1" ht="16.5" customHeight="1">
      <c r="A28" s="27" t="s">
        <v>85</v>
      </c>
      <c r="B28" s="35">
        <v>502</v>
      </c>
      <c r="C28" s="35">
        <v>41</v>
      </c>
      <c r="D28" s="35">
        <v>204</v>
      </c>
      <c r="E28" s="33">
        <f>B28+C28+D28</f>
        <v>747</v>
      </c>
      <c r="F28" s="35">
        <v>125</v>
      </c>
      <c r="G28" s="34">
        <f>IF(L28=0,0,F28/L28*100)</f>
        <v>93.98496240601504</v>
      </c>
      <c r="H28" s="35">
        <v>8</v>
      </c>
      <c r="I28" s="34">
        <f>IF(L28=0,0,H28/L28*100)</f>
        <v>6.015037593984962</v>
      </c>
      <c r="J28" s="35">
        <v>0</v>
      </c>
      <c r="K28" s="34">
        <f>IF(L28=0,0,J28/L28*100)</f>
        <v>0</v>
      </c>
      <c r="L28" s="33">
        <f>F28+H28+J28</f>
        <v>133</v>
      </c>
      <c r="M28" s="35">
        <v>543</v>
      </c>
      <c r="N28" s="33">
        <f>L28+M28</f>
        <v>676</v>
      </c>
      <c r="O28" s="34">
        <f>IF(E28=0,0,N28/E28*100)</f>
        <v>90.49531459170014</v>
      </c>
      <c r="P28" s="35">
        <v>2.22</v>
      </c>
      <c r="Q28" s="33">
        <f>E28-N28</f>
        <v>71</v>
      </c>
      <c r="R28" s="34">
        <f>IF(E28=0,0,Q28/E28*100)</f>
        <v>9.504685408299867</v>
      </c>
      <c r="S28" s="33">
        <f>Q28-T28</f>
        <v>71</v>
      </c>
      <c r="T28" s="35">
        <v>0</v>
      </c>
      <c r="U28" s="36"/>
    </row>
    <row r="29" spans="1:21" s="4" customFormat="1" ht="17.25" customHeight="1">
      <c r="A29" s="27" t="s">
        <v>84</v>
      </c>
      <c r="B29" s="43">
        <v>898</v>
      </c>
      <c r="C29" s="43">
        <v>167</v>
      </c>
      <c r="D29" s="43">
        <v>187</v>
      </c>
      <c r="E29" s="41">
        <v>1252</v>
      </c>
      <c r="F29" s="43">
        <v>252</v>
      </c>
      <c r="G29" s="44">
        <v>99.6</v>
      </c>
      <c r="H29" s="43">
        <v>1</v>
      </c>
      <c r="I29" s="44">
        <v>0.4</v>
      </c>
      <c r="J29" s="43">
        <v>0</v>
      </c>
      <c r="K29" s="44">
        <v>0</v>
      </c>
      <c r="L29" s="41">
        <v>253</v>
      </c>
      <c r="M29" s="43">
        <v>877</v>
      </c>
      <c r="N29" s="43">
        <v>1130</v>
      </c>
      <c r="O29" s="45">
        <v>90.26</v>
      </c>
      <c r="P29" s="42">
        <v>1.21</v>
      </c>
      <c r="Q29" s="46">
        <v>122</v>
      </c>
      <c r="R29" s="47">
        <v>9.74</v>
      </c>
      <c r="S29" s="46">
        <v>122</v>
      </c>
      <c r="T29" s="40">
        <v>0</v>
      </c>
      <c r="U29" s="36"/>
    </row>
    <row r="30" spans="1:21" s="4" customFormat="1" ht="16.5" customHeight="1">
      <c r="A30" s="27" t="s">
        <v>86</v>
      </c>
      <c r="B30" s="35">
        <v>1440</v>
      </c>
      <c r="C30" s="35">
        <v>193</v>
      </c>
      <c r="D30" s="35">
        <v>472</v>
      </c>
      <c r="E30" s="33">
        <f aca="true" t="shared" si="8" ref="E30:E45">B30+C30+D30</f>
        <v>2105</v>
      </c>
      <c r="F30" s="35">
        <v>369</v>
      </c>
      <c r="G30" s="34">
        <f aca="true" t="shared" si="9" ref="G30:G45">IF(L30=0,0,F30/L30*100)</f>
        <v>79.6976241900648</v>
      </c>
      <c r="H30" s="35">
        <v>85</v>
      </c>
      <c r="I30" s="34">
        <f aca="true" t="shared" si="10" ref="I30:I45">IF(L30=0,0,H30/L30*100)</f>
        <v>18.3585313174946</v>
      </c>
      <c r="J30" s="35">
        <v>9</v>
      </c>
      <c r="K30" s="34">
        <f aca="true" t="shared" si="11" ref="K30:K45">IF(L30=0,0,J30/L30*100)</f>
        <v>1.9438444924406046</v>
      </c>
      <c r="L30" s="33">
        <f aca="true" t="shared" si="12" ref="L30:L45">F30+H30+J30</f>
        <v>463</v>
      </c>
      <c r="M30" s="35">
        <v>1450</v>
      </c>
      <c r="N30" s="33">
        <f aca="true" t="shared" si="13" ref="N30:N45">L30+M30</f>
        <v>1913</v>
      </c>
      <c r="O30" s="34">
        <f aca="true" t="shared" si="14" ref="O30:O45">IF(E30=0,0,N30/E30*100)</f>
        <v>90.87885985748218</v>
      </c>
      <c r="P30" s="35">
        <v>5.08</v>
      </c>
      <c r="Q30" s="33">
        <f>E30-N30</f>
        <v>192</v>
      </c>
      <c r="R30" s="34">
        <f>IF(E30=0,0,Q30/E30*100)</f>
        <v>9.121140142517815</v>
      </c>
      <c r="S30" s="33">
        <f aca="true" t="shared" si="15" ref="S30:S45">Q30-T30</f>
        <v>187</v>
      </c>
      <c r="T30" s="35">
        <v>5</v>
      </c>
      <c r="U30" s="36"/>
    </row>
    <row r="31" spans="1:21" s="4" customFormat="1" ht="16.5" customHeight="1">
      <c r="A31" s="27" t="s">
        <v>87</v>
      </c>
      <c r="B31" s="35">
        <v>1179</v>
      </c>
      <c r="C31" s="35">
        <v>145</v>
      </c>
      <c r="D31" s="35">
        <v>245</v>
      </c>
      <c r="E31" s="33">
        <f t="shared" si="8"/>
        <v>1569</v>
      </c>
      <c r="F31" s="35">
        <v>327</v>
      </c>
      <c r="G31" s="34">
        <f t="shared" si="9"/>
        <v>88.37837837837837</v>
      </c>
      <c r="H31" s="35">
        <v>42</v>
      </c>
      <c r="I31" s="34">
        <f t="shared" si="10"/>
        <v>11.351351351351353</v>
      </c>
      <c r="J31" s="35">
        <v>1</v>
      </c>
      <c r="K31" s="34">
        <f t="shared" si="11"/>
        <v>0.2702702702702703</v>
      </c>
      <c r="L31" s="33">
        <f t="shared" si="12"/>
        <v>370</v>
      </c>
      <c r="M31" s="35">
        <v>1001</v>
      </c>
      <c r="N31" s="33">
        <f t="shared" si="13"/>
        <v>1371</v>
      </c>
      <c r="O31" s="34">
        <f t="shared" si="14"/>
        <v>87.38049713193116</v>
      </c>
      <c r="P31" s="35">
        <v>3.36</v>
      </c>
      <c r="Q31" s="33">
        <f>E31-N31</f>
        <v>198</v>
      </c>
      <c r="R31" s="34">
        <f>IF(E31=0,0,Q31/E31*100)</f>
        <v>12.619502868068832</v>
      </c>
      <c r="S31" s="33">
        <f t="shared" si="15"/>
        <v>198</v>
      </c>
      <c r="T31" s="35">
        <v>0</v>
      </c>
      <c r="U31" s="13"/>
    </row>
    <row r="32" spans="1:21" s="5" customFormat="1" ht="16.5" customHeight="1">
      <c r="A32" s="28" t="s">
        <v>88</v>
      </c>
      <c r="B32" s="35">
        <v>1550</v>
      </c>
      <c r="C32" s="35">
        <v>159</v>
      </c>
      <c r="D32" s="35">
        <v>483</v>
      </c>
      <c r="E32" s="33">
        <f t="shared" si="8"/>
        <v>2192</v>
      </c>
      <c r="F32" s="35">
        <v>870</v>
      </c>
      <c r="G32" s="34">
        <f t="shared" si="9"/>
        <v>98.30508474576271</v>
      </c>
      <c r="H32" s="35">
        <v>15</v>
      </c>
      <c r="I32" s="34">
        <f t="shared" si="10"/>
        <v>1.694915254237288</v>
      </c>
      <c r="J32" s="35">
        <v>0</v>
      </c>
      <c r="K32" s="34">
        <f t="shared" si="11"/>
        <v>0</v>
      </c>
      <c r="L32" s="33">
        <f t="shared" si="12"/>
        <v>885</v>
      </c>
      <c r="M32" s="35">
        <v>1177</v>
      </c>
      <c r="N32" s="33">
        <f t="shared" si="13"/>
        <v>2062</v>
      </c>
      <c r="O32" s="34">
        <f t="shared" si="14"/>
        <v>94.06934306569343</v>
      </c>
      <c r="P32" s="35">
        <v>1.59</v>
      </c>
      <c r="Q32" s="33">
        <f>E32-N32</f>
        <v>130</v>
      </c>
      <c r="R32" s="34">
        <f>IF(E32=0,0,Q32/E32*100)</f>
        <v>5.930656934306569</v>
      </c>
      <c r="S32" s="33">
        <f t="shared" si="15"/>
        <v>130</v>
      </c>
      <c r="T32" s="35">
        <v>0</v>
      </c>
      <c r="U32" s="36"/>
    </row>
    <row r="33" spans="1:22" ht="16.5" customHeight="1">
      <c r="A33" s="20" t="s">
        <v>44</v>
      </c>
      <c r="B33" s="35">
        <v>247</v>
      </c>
      <c r="C33" s="35">
        <v>38</v>
      </c>
      <c r="D33" s="35">
        <v>10</v>
      </c>
      <c r="E33" s="33">
        <f t="shared" si="8"/>
        <v>295</v>
      </c>
      <c r="F33" s="35">
        <v>18</v>
      </c>
      <c r="G33" s="34">
        <f t="shared" si="9"/>
        <v>100</v>
      </c>
      <c r="H33" s="35">
        <v>0</v>
      </c>
      <c r="I33" s="34">
        <f t="shared" si="10"/>
        <v>0</v>
      </c>
      <c r="J33" s="35">
        <v>0</v>
      </c>
      <c r="K33" s="34">
        <f t="shared" si="11"/>
        <v>0</v>
      </c>
      <c r="L33" s="33">
        <f t="shared" si="12"/>
        <v>18</v>
      </c>
      <c r="M33" s="35">
        <v>220</v>
      </c>
      <c r="N33" s="33">
        <f t="shared" si="13"/>
        <v>238</v>
      </c>
      <c r="O33" s="34">
        <f t="shared" si="14"/>
        <v>80.67796610169492</v>
      </c>
      <c r="P33" s="35">
        <v>1.86</v>
      </c>
      <c r="Q33" s="33">
        <f>E33-N33</f>
        <v>57</v>
      </c>
      <c r="R33" s="34">
        <f>IF(E33=0,0,Q33/E33*100)</f>
        <v>19.322033898305087</v>
      </c>
      <c r="S33" s="33">
        <f t="shared" si="15"/>
        <v>53</v>
      </c>
      <c r="T33" s="35">
        <v>4</v>
      </c>
      <c r="U33" s="12"/>
      <c r="V33" s="5"/>
    </row>
    <row r="34" spans="1:20" ht="16.5" customHeight="1">
      <c r="A34" s="20" t="s">
        <v>45</v>
      </c>
      <c r="B34" s="35">
        <v>272</v>
      </c>
      <c r="C34" s="35">
        <v>48</v>
      </c>
      <c r="D34" s="35">
        <v>43</v>
      </c>
      <c r="E34" s="33">
        <f t="shared" si="8"/>
        <v>363</v>
      </c>
      <c r="F34" s="35">
        <v>28</v>
      </c>
      <c r="G34" s="34">
        <f t="shared" si="9"/>
        <v>96.55172413793103</v>
      </c>
      <c r="H34" s="35">
        <v>1</v>
      </c>
      <c r="I34" s="34">
        <f t="shared" si="10"/>
        <v>3.4482758620689653</v>
      </c>
      <c r="J34" s="35">
        <v>0</v>
      </c>
      <c r="K34" s="34">
        <f t="shared" si="11"/>
        <v>0</v>
      </c>
      <c r="L34" s="33">
        <f t="shared" si="12"/>
        <v>29</v>
      </c>
      <c r="M34" s="35">
        <v>280</v>
      </c>
      <c r="N34" s="33">
        <f t="shared" si="13"/>
        <v>309</v>
      </c>
      <c r="O34" s="34">
        <f t="shared" si="14"/>
        <v>85.12396694214877</v>
      </c>
      <c r="P34" s="35">
        <v>1.97</v>
      </c>
      <c r="Q34" s="33">
        <f>E34-N34</f>
        <v>54</v>
      </c>
      <c r="R34" s="34">
        <f>IF(E34=0,0,Q34/E34*100)</f>
        <v>14.87603305785124</v>
      </c>
      <c r="S34" s="33">
        <f t="shared" si="15"/>
        <v>54</v>
      </c>
      <c r="T34" s="35">
        <v>0</v>
      </c>
    </row>
    <row r="35" spans="1:20" ht="16.5" customHeight="1">
      <c r="A35" s="20" t="s">
        <v>46</v>
      </c>
      <c r="B35" s="35">
        <v>202</v>
      </c>
      <c r="C35" s="35">
        <v>6</v>
      </c>
      <c r="D35" s="35">
        <v>28</v>
      </c>
      <c r="E35" s="33">
        <f t="shared" si="8"/>
        <v>236</v>
      </c>
      <c r="F35" s="35">
        <v>28</v>
      </c>
      <c r="G35" s="34">
        <f t="shared" si="9"/>
        <v>100</v>
      </c>
      <c r="H35" s="35">
        <v>0</v>
      </c>
      <c r="I35" s="34">
        <f t="shared" si="10"/>
        <v>0</v>
      </c>
      <c r="J35" s="35">
        <v>0</v>
      </c>
      <c r="K35" s="34">
        <f t="shared" si="11"/>
        <v>0</v>
      </c>
      <c r="L35" s="33">
        <f t="shared" si="12"/>
        <v>28</v>
      </c>
      <c r="M35" s="35">
        <v>185</v>
      </c>
      <c r="N35" s="33">
        <f t="shared" si="13"/>
        <v>213</v>
      </c>
      <c r="O35" s="34">
        <f t="shared" si="14"/>
        <v>90.2542372881356</v>
      </c>
      <c r="P35" s="35">
        <v>1.66</v>
      </c>
      <c r="Q35" s="33">
        <f>E35-N35</f>
        <v>23</v>
      </c>
      <c r="R35" s="34">
        <f>IF(E35=0,0,Q35/E35*100)</f>
        <v>9.745762711864407</v>
      </c>
      <c r="S35" s="33">
        <f t="shared" si="15"/>
        <v>23</v>
      </c>
      <c r="T35" s="35">
        <v>0</v>
      </c>
    </row>
    <row r="36" spans="1:20" ht="16.5" customHeight="1">
      <c r="A36" s="20" t="s">
        <v>47</v>
      </c>
      <c r="B36" s="35">
        <v>357</v>
      </c>
      <c r="C36" s="35">
        <v>48</v>
      </c>
      <c r="D36" s="35">
        <v>121</v>
      </c>
      <c r="E36" s="33">
        <f t="shared" si="8"/>
        <v>526</v>
      </c>
      <c r="F36" s="35">
        <v>135</v>
      </c>
      <c r="G36" s="34">
        <f t="shared" si="9"/>
        <v>91.83673469387756</v>
      </c>
      <c r="H36" s="35">
        <v>11</v>
      </c>
      <c r="I36" s="34">
        <f t="shared" si="10"/>
        <v>7.482993197278912</v>
      </c>
      <c r="J36" s="35">
        <v>1</v>
      </c>
      <c r="K36" s="34">
        <f t="shared" si="11"/>
        <v>0.6802721088435374</v>
      </c>
      <c r="L36" s="33">
        <f t="shared" si="12"/>
        <v>147</v>
      </c>
      <c r="M36" s="35">
        <v>324</v>
      </c>
      <c r="N36" s="33">
        <f t="shared" si="13"/>
        <v>471</v>
      </c>
      <c r="O36" s="34">
        <f t="shared" si="14"/>
        <v>89.54372623574145</v>
      </c>
      <c r="P36" s="35">
        <v>2.78</v>
      </c>
      <c r="Q36" s="33">
        <f>E36-N36</f>
        <v>55</v>
      </c>
      <c r="R36" s="34">
        <f>IF(E36=0,0,Q36/E36*100)</f>
        <v>10.456273764258556</v>
      </c>
      <c r="S36" s="33">
        <f t="shared" si="15"/>
        <v>55</v>
      </c>
      <c r="T36" s="35">
        <v>0</v>
      </c>
    </row>
    <row r="37" spans="1:20" ht="16.5" customHeight="1">
      <c r="A37" s="29" t="s">
        <v>48</v>
      </c>
      <c r="B37" s="35">
        <v>217</v>
      </c>
      <c r="C37" s="35">
        <v>23</v>
      </c>
      <c r="D37" s="35">
        <v>39</v>
      </c>
      <c r="E37" s="33">
        <f t="shared" si="8"/>
        <v>279</v>
      </c>
      <c r="F37" s="35">
        <v>42</v>
      </c>
      <c r="G37" s="34">
        <f t="shared" si="9"/>
        <v>100</v>
      </c>
      <c r="H37" s="35">
        <v>0</v>
      </c>
      <c r="I37" s="34">
        <f t="shared" si="10"/>
        <v>0</v>
      </c>
      <c r="J37" s="35">
        <v>0</v>
      </c>
      <c r="K37" s="34">
        <f t="shared" si="11"/>
        <v>0</v>
      </c>
      <c r="L37" s="33">
        <f t="shared" si="12"/>
        <v>42</v>
      </c>
      <c r="M37" s="35">
        <v>202</v>
      </c>
      <c r="N37" s="33">
        <f t="shared" si="13"/>
        <v>244</v>
      </c>
      <c r="O37" s="34">
        <f t="shared" si="14"/>
        <v>87.45519713261649</v>
      </c>
      <c r="P37" s="35">
        <v>0.86</v>
      </c>
      <c r="Q37" s="33">
        <f>E37-N37</f>
        <v>35</v>
      </c>
      <c r="R37" s="34">
        <f>IF(E37=0,0,Q37/E37*100)</f>
        <v>12.544802867383511</v>
      </c>
      <c r="S37" s="33">
        <f t="shared" si="15"/>
        <v>35</v>
      </c>
      <c r="T37" s="35">
        <v>0</v>
      </c>
    </row>
    <row r="38" spans="1:20" ht="16.5" customHeight="1">
      <c r="A38" s="20" t="s">
        <v>49</v>
      </c>
      <c r="B38" s="35">
        <v>366</v>
      </c>
      <c r="C38" s="35">
        <v>14</v>
      </c>
      <c r="D38" s="35">
        <v>58</v>
      </c>
      <c r="E38" s="33">
        <f t="shared" si="8"/>
        <v>438</v>
      </c>
      <c r="F38" s="35">
        <v>58</v>
      </c>
      <c r="G38" s="34">
        <f t="shared" si="9"/>
        <v>100</v>
      </c>
      <c r="H38" s="35">
        <v>0</v>
      </c>
      <c r="I38" s="34">
        <f t="shared" si="10"/>
        <v>0</v>
      </c>
      <c r="J38" s="35">
        <v>0</v>
      </c>
      <c r="K38" s="34">
        <f t="shared" si="11"/>
        <v>0</v>
      </c>
      <c r="L38" s="33">
        <f t="shared" si="12"/>
        <v>58</v>
      </c>
      <c r="M38" s="35">
        <v>350</v>
      </c>
      <c r="N38" s="33">
        <f t="shared" si="13"/>
        <v>408</v>
      </c>
      <c r="O38" s="34">
        <f t="shared" si="14"/>
        <v>93.15068493150685</v>
      </c>
      <c r="P38" s="35">
        <v>1.42</v>
      </c>
      <c r="Q38" s="33">
        <f>E38-N38</f>
        <v>30</v>
      </c>
      <c r="R38" s="34">
        <f>IF(E38=0,0,Q38/E38*100)</f>
        <v>6.8493150684931505</v>
      </c>
      <c r="S38" s="33">
        <f t="shared" si="15"/>
        <v>30</v>
      </c>
      <c r="T38" s="35">
        <v>0</v>
      </c>
    </row>
    <row r="39" spans="1:20" ht="16.5" customHeight="1">
      <c r="A39" s="20" t="s">
        <v>50</v>
      </c>
      <c r="B39" s="35">
        <v>402</v>
      </c>
      <c r="C39" s="35">
        <v>36</v>
      </c>
      <c r="D39" s="35">
        <v>144</v>
      </c>
      <c r="E39" s="33">
        <f t="shared" si="8"/>
        <v>582</v>
      </c>
      <c r="F39" s="35">
        <v>111</v>
      </c>
      <c r="G39" s="34">
        <f t="shared" si="9"/>
        <v>92.5</v>
      </c>
      <c r="H39" s="35">
        <v>9</v>
      </c>
      <c r="I39" s="34">
        <f t="shared" si="10"/>
        <v>7.5</v>
      </c>
      <c r="J39" s="35">
        <v>0</v>
      </c>
      <c r="K39" s="34">
        <f t="shared" si="11"/>
        <v>0</v>
      </c>
      <c r="L39" s="33">
        <f t="shared" si="12"/>
        <v>120</v>
      </c>
      <c r="M39" s="35">
        <v>388</v>
      </c>
      <c r="N39" s="33">
        <f t="shared" si="13"/>
        <v>508</v>
      </c>
      <c r="O39" s="34">
        <f t="shared" si="14"/>
        <v>87.2852233676976</v>
      </c>
      <c r="P39" s="35">
        <v>2.33</v>
      </c>
      <c r="Q39" s="33">
        <f>E39-N39</f>
        <v>74</v>
      </c>
      <c r="R39" s="34">
        <f>IF(E39=0,0,Q39/E39*100)</f>
        <v>12.714776632302405</v>
      </c>
      <c r="S39" s="33">
        <f t="shared" si="15"/>
        <v>74</v>
      </c>
      <c r="T39" s="35">
        <v>0</v>
      </c>
    </row>
    <row r="40" spans="1:20" ht="16.5" customHeight="1">
      <c r="A40" s="20" t="s">
        <v>51</v>
      </c>
      <c r="B40" s="35">
        <v>294</v>
      </c>
      <c r="C40" s="35">
        <v>29</v>
      </c>
      <c r="D40" s="35">
        <v>45</v>
      </c>
      <c r="E40" s="33">
        <f t="shared" si="8"/>
        <v>368</v>
      </c>
      <c r="F40" s="35">
        <v>68</v>
      </c>
      <c r="G40" s="34">
        <f t="shared" si="9"/>
        <v>95.77464788732394</v>
      </c>
      <c r="H40" s="35">
        <v>3</v>
      </c>
      <c r="I40" s="34">
        <f t="shared" si="10"/>
        <v>4.225352112676056</v>
      </c>
      <c r="J40" s="35">
        <v>0</v>
      </c>
      <c r="K40" s="34">
        <f t="shared" si="11"/>
        <v>0</v>
      </c>
      <c r="L40" s="33">
        <f t="shared" si="12"/>
        <v>71</v>
      </c>
      <c r="M40" s="35">
        <v>263</v>
      </c>
      <c r="N40" s="33">
        <f t="shared" si="13"/>
        <v>334</v>
      </c>
      <c r="O40" s="34">
        <f t="shared" si="14"/>
        <v>90.76086956521739</v>
      </c>
      <c r="P40" s="35">
        <v>2.75</v>
      </c>
      <c r="Q40" s="33">
        <f>E40-N40</f>
        <v>34</v>
      </c>
      <c r="R40" s="34">
        <f>IF(E40=0,0,Q40/E40*100)</f>
        <v>9.239130434782608</v>
      </c>
      <c r="S40" s="33">
        <f t="shared" si="15"/>
        <v>34</v>
      </c>
      <c r="T40" s="35">
        <v>0</v>
      </c>
    </row>
    <row r="41" spans="1:20" ht="16.5" customHeight="1">
      <c r="A41" s="20" t="s">
        <v>52</v>
      </c>
      <c r="B41" s="35">
        <v>254</v>
      </c>
      <c r="C41" s="35">
        <v>21</v>
      </c>
      <c r="D41" s="35">
        <v>51</v>
      </c>
      <c r="E41" s="33">
        <f t="shared" si="8"/>
        <v>326</v>
      </c>
      <c r="F41" s="35">
        <v>60</v>
      </c>
      <c r="G41" s="34">
        <f t="shared" si="9"/>
        <v>100</v>
      </c>
      <c r="H41" s="35">
        <v>0</v>
      </c>
      <c r="I41" s="34">
        <f t="shared" si="10"/>
        <v>0</v>
      </c>
      <c r="J41" s="35">
        <v>0</v>
      </c>
      <c r="K41" s="34">
        <f t="shared" si="11"/>
        <v>0</v>
      </c>
      <c r="L41" s="33">
        <f t="shared" si="12"/>
        <v>60</v>
      </c>
      <c r="M41" s="35">
        <v>224</v>
      </c>
      <c r="N41" s="33">
        <f t="shared" si="13"/>
        <v>284</v>
      </c>
      <c r="O41" s="34">
        <f t="shared" si="14"/>
        <v>87.11656441717791</v>
      </c>
      <c r="P41" s="35">
        <v>1.31</v>
      </c>
      <c r="Q41" s="33">
        <f>E41-N41</f>
        <v>42</v>
      </c>
      <c r="R41" s="34">
        <f>IF(E41=0,0,Q41/E41*100)</f>
        <v>12.883435582822086</v>
      </c>
      <c r="S41" s="33">
        <f t="shared" si="15"/>
        <v>42</v>
      </c>
      <c r="T41" s="35">
        <v>0</v>
      </c>
    </row>
    <row r="42" spans="1:20" ht="16.5" customHeight="1">
      <c r="A42" s="20" t="s">
        <v>53</v>
      </c>
      <c r="B42" s="35">
        <v>189</v>
      </c>
      <c r="C42" s="35">
        <v>18</v>
      </c>
      <c r="D42" s="35">
        <v>98</v>
      </c>
      <c r="E42" s="33">
        <f t="shared" si="8"/>
        <v>305</v>
      </c>
      <c r="F42" s="35">
        <v>55</v>
      </c>
      <c r="G42" s="34">
        <f t="shared" si="9"/>
        <v>93.22033898305084</v>
      </c>
      <c r="H42" s="35">
        <v>4</v>
      </c>
      <c r="I42" s="34">
        <f t="shared" si="10"/>
        <v>6.779661016949152</v>
      </c>
      <c r="J42" s="35">
        <v>0</v>
      </c>
      <c r="K42" s="34">
        <f t="shared" si="11"/>
        <v>0</v>
      </c>
      <c r="L42" s="33">
        <f t="shared" si="12"/>
        <v>59</v>
      </c>
      <c r="M42" s="35">
        <v>215</v>
      </c>
      <c r="N42" s="33">
        <f t="shared" si="13"/>
        <v>274</v>
      </c>
      <c r="O42" s="34">
        <f t="shared" si="14"/>
        <v>89.8360655737705</v>
      </c>
      <c r="P42" s="35">
        <v>2.32</v>
      </c>
      <c r="Q42" s="33">
        <f>E42-N42</f>
        <v>31</v>
      </c>
      <c r="R42" s="34">
        <f>IF(E42=0,0,Q42/E42*100)</f>
        <v>10.163934426229508</v>
      </c>
      <c r="S42" s="33">
        <f t="shared" si="15"/>
        <v>31</v>
      </c>
      <c r="T42" s="35">
        <v>0</v>
      </c>
    </row>
    <row r="43" spans="1:20" ht="16.5" customHeight="1">
      <c r="A43" s="20" t="s">
        <v>54</v>
      </c>
      <c r="B43" s="35">
        <v>849</v>
      </c>
      <c r="C43" s="35">
        <v>156</v>
      </c>
      <c r="D43" s="35">
        <v>150</v>
      </c>
      <c r="E43" s="33">
        <f t="shared" si="8"/>
        <v>1155</v>
      </c>
      <c r="F43" s="35">
        <v>321</v>
      </c>
      <c r="G43" s="34">
        <f t="shared" si="9"/>
        <v>83.16062176165802</v>
      </c>
      <c r="H43" s="35">
        <v>63</v>
      </c>
      <c r="I43" s="34">
        <f t="shared" si="10"/>
        <v>16.321243523316063</v>
      </c>
      <c r="J43" s="35">
        <v>2</v>
      </c>
      <c r="K43" s="34">
        <f t="shared" si="11"/>
        <v>0.5181347150259068</v>
      </c>
      <c r="L43" s="33">
        <f t="shared" si="12"/>
        <v>386</v>
      </c>
      <c r="M43" s="35">
        <v>567</v>
      </c>
      <c r="N43" s="33">
        <f t="shared" si="13"/>
        <v>953</v>
      </c>
      <c r="O43" s="34">
        <f t="shared" si="14"/>
        <v>82.5108225108225</v>
      </c>
      <c r="P43" s="35">
        <v>3.59</v>
      </c>
      <c r="Q43" s="33">
        <f>E43-N43</f>
        <v>202</v>
      </c>
      <c r="R43" s="34">
        <f>IF(E43=0,0,Q43/E43*100)</f>
        <v>17.48917748917749</v>
      </c>
      <c r="S43" s="33">
        <f t="shared" si="15"/>
        <v>200</v>
      </c>
      <c r="T43" s="35">
        <v>2</v>
      </c>
    </row>
    <row r="44" spans="1:20" ht="16.5" customHeight="1">
      <c r="A44" s="20" t="s">
        <v>55</v>
      </c>
      <c r="B44" s="35">
        <v>183</v>
      </c>
      <c r="C44" s="35">
        <v>8</v>
      </c>
      <c r="D44" s="35">
        <v>36</v>
      </c>
      <c r="E44" s="33">
        <f t="shared" si="8"/>
        <v>227</v>
      </c>
      <c r="F44" s="35">
        <v>29</v>
      </c>
      <c r="G44" s="34">
        <f t="shared" si="9"/>
        <v>100</v>
      </c>
      <c r="H44" s="35">
        <v>0</v>
      </c>
      <c r="I44" s="34">
        <f t="shared" si="10"/>
        <v>0</v>
      </c>
      <c r="J44" s="35">
        <v>0</v>
      </c>
      <c r="K44" s="34">
        <f t="shared" si="11"/>
        <v>0</v>
      </c>
      <c r="L44" s="33">
        <f t="shared" si="12"/>
        <v>29</v>
      </c>
      <c r="M44" s="35">
        <v>183</v>
      </c>
      <c r="N44" s="33">
        <f t="shared" si="13"/>
        <v>212</v>
      </c>
      <c r="O44" s="34">
        <f t="shared" si="14"/>
        <v>93.3920704845815</v>
      </c>
      <c r="P44" s="35">
        <v>0.74</v>
      </c>
      <c r="Q44" s="33">
        <f>E44-N44</f>
        <v>15</v>
      </c>
      <c r="R44" s="34">
        <f>IF(E44=0,0,Q44/E44*100)</f>
        <v>6.607929515418502</v>
      </c>
      <c r="S44" s="33">
        <f t="shared" si="15"/>
        <v>15</v>
      </c>
      <c r="T44" s="35">
        <v>0</v>
      </c>
    </row>
    <row r="45" spans="1:20" ht="16.5" customHeight="1">
      <c r="A45" s="20" t="s">
        <v>74</v>
      </c>
      <c r="B45" s="35">
        <v>425</v>
      </c>
      <c r="C45" s="35">
        <v>29</v>
      </c>
      <c r="D45" s="35">
        <v>254</v>
      </c>
      <c r="E45" s="33">
        <f t="shared" si="8"/>
        <v>708</v>
      </c>
      <c r="F45" s="35">
        <v>421</v>
      </c>
      <c r="G45" s="34">
        <f t="shared" si="9"/>
        <v>100</v>
      </c>
      <c r="H45" s="35">
        <v>0</v>
      </c>
      <c r="I45" s="34">
        <f t="shared" si="10"/>
        <v>0</v>
      </c>
      <c r="J45" s="35">
        <v>0</v>
      </c>
      <c r="K45" s="34">
        <f t="shared" si="11"/>
        <v>0</v>
      </c>
      <c r="L45" s="33">
        <f t="shared" si="12"/>
        <v>421</v>
      </c>
      <c r="M45" s="35">
        <v>243</v>
      </c>
      <c r="N45" s="33">
        <f t="shared" si="13"/>
        <v>664</v>
      </c>
      <c r="O45" s="34">
        <f t="shared" si="14"/>
        <v>93.78531073446328</v>
      </c>
      <c r="P45" s="35">
        <v>0.91</v>
      </c>
      <c r="Q45" s="33">
        <f>E45-N45</f>
        <v>44</v>
      </c>
      <c r="R45" s="34">
        <f>IF(E45=0,0,Q45/E45*100)</f>
        <v>6.214689265536723</v>
      </c>
      <c r="S45" s="33">
        <f t="shared" si="15"/>
        <v>44</v>
      </c>
      <c r="T45" s="35">
        <v>0</v>
      </c>
    </row>
    <row r="46" spans="1:20" ht="33" customHeight="1">
      <c r="A46" s="39" t="s">
        <v>89</v>
      </c>
      <c r="B46" s="35">
        <v>231</v>
      </c>
      <c r="C46" s="35">
        <v>17</v>
      </c>
      <c r="D46" s="35">
        <v>97</v>
      </c>
      <c r="E46" s="33">
        <f>B46+C46+D46</f>
        <v>345</v>
      </c>
      <c r="F46" s="35">
        <v>4</v>
      </c>
      <c r="G46" s="34">
        <f>IF(L46=0,0,F46/L46*100)</f>
        <v>100</v>
      </c>
      <c r="H46" s="35">
        <v>0</v>
      </c>
      <c r="I46" s="34">
        <f>IF(L46=0,0,H46/L46*100)</f>
        <v>0</v>
      </c>
      <c r="J46" s="35">
        <v>0</v>
      </c>
      <c r="K46" s="34">
        <f>IF(L46=0,0,J46/L46*100)</f>
        <v>0</v>
      </c>
      <c r="L46" s="33">
        <f>F46+H46+J46</f>
        <v>4</v>
      </c>
      <c r="M46" s="35">
        <v>298</v>
      </c>
      <c r="N46" s="33">
        <f>L46+M46</f>
        <v>302</v>
      </c>
      <c r="O46" s="34">
        <f>IF(E46=0,0,N46/E46*100)</f>
        <v>87.53623188405797</v>
      </c>
      <c r="P46" s="35">
        <v>2</v>
      </c>
      <c r="Q46" s="33">
        <f>E46-N46</f>
        <v>43</v>
      </c>
      <c r="R46" s="34">
        <f>IF(E46=0,0,Q46/E46*100)</f>
        <v>12.46376811594203</v>
      </c>
      <c r="S46" s="33">
        <f>Q46-T46</f>
        <v>42</v>
      </c>
      <c r="T46" s="35">
        <v>1</v>
      </c>
    </row>
    <row r="47" spans="1:20" ht="29.25" customHeight="1">
      <c r="A47" s="39" t="s">
        <v>90</v>
      </c>
      <c r="B47" s="35">
        <v>193</v>
      </c>
      <c r="C47" s="35">
        <v>28</v>
      </c>
      <c r="D47" s="35">
        <v>23</v>
      </c>
      <c r="E47" s="33">
        <f>B47+C47+D47</f>
        <v>244</v>
      </c>
      <c r="F47" s="35">
        <v>7</v>
      </c>
      <c r="G47" s="34">
        <f>IF(L47=0,0,F47/L47*100)</f>
        <v>100</v>
      </c>
      <c r="H47" s="35">
        <v>0</v>
      </c>
      <c r="I47" s="34">
        <f>IF(L47=0,0,H47/L47*100)</f>
        <v>0</v>
      </c>
      <c r="J47" s="35">
        <v>0</v>
      </c>
      <c r="K47" s="34">
        <f>IF(L47=0,0,J47/L47*100)</f>
        <v>0</v>
      </c>
      <c r="L47" s="33">
        <f>F47+H47+J47</f>
        <v>7</v>
      </c>
      <c r="M47" s="35">
        <v>188</v>
      </c>
      <c r="N47" s="33">
        <f>L47+M47</f>
        <v>195</v>
      </c>
      <c r="O47" s="34">
        <f>IF(E47=0,0,N47/E47*100)</f>
        <v>79.91803278688525</v>
      </c>
      <c r="P47" s="35">
        <v>2.43</v>
      </c>
      <c r="Q47" s="33">
        <f>E47-N47</f>
        <v>49</v>
      </c>
      <c r="R47" s="34">
        <f>IF(E47=0,0,Q47/E47*100)</f>
        <v>20.081967213114755</v>
      </c>
      <c r="S47" s="33">
        <f>Q47-T47</f>
        <v>49</v>
      </c>
      <c r="T47" s="35">
        <v>0</v>
      </c>
    </row>
    <row r="48" spans="1:20" s="4" customFormat="1" ht="16.5" customHeight="1">
      <c r="A48" s="27" t="s">
        <v>64</v>
      </c>
      <c r="B48" s="35">
        <v>554</v>
      </c>
      <c r="C48" s="35">
        <v>43</v>
      </c>
      <c r="D48" s="35">
        <v>157</v>
      </c>
      <c r="E48" s="33">
        <f>B48+C48+D48</f>
        <v>754</v>
      </c>
      <c r="F48" s="35">
        <v>197</v>
      </c>
      <c r="G48" s="34">
        <f>IF(L48=0,0,F48/L48*100)</f>
        <v>92.9245283018868</v>
      </c>
      <c r="H48" s="35">
        <v>15</v>
      </c>
      <c r="I48" s="34">
        <f>IF(L48=0,0,H48/L48*100)</f>
        <v>7.0754716981132075</v>
      </c>
      <c r="J48" s="35">
        <v>0</v>
      </c>
      <c r="K48" s="34">
        <f>IF(L48=0,0,J48/L48*100)</f>
        <v>0</v>
      </c>
      <c r="L48" s="33">
        <f>F48+H48+J48</f>
        <v>212</v>
      </c>
      <c r="M48" s="35">
        <v>477</v>
      </c>
      <c r="N48" s="33">
        <f>L48+M48</f>
        <v>689</v>
      </c>
      <c r="O48" s="34">
        <f>IF(E48=0,0,N48/E48*100)</f>
        <v>91.37931034482759</v>
      </c>
      <c r="P48" s="35">
        <v>2.08</v>
      </c>
      <c r="Q48" s="33">
        <f>E48-N48</f>
        <v>65</v>
      </c>
      <c r="R48" s="34">
        <f>IF(E48=0,0,Q48/E48*100)</f>
        <v>8.620689655172415</v>
      </c>
      <c r="S48" s="33">
        <f>Q48-T48</f>
        <v>63</v>
      </c>
      <c r="T48" s="35">
        <v>2</v>
      </c>
    </row>
    <row r="49" spans="1:22" s="3" customFormat="1" ht="31.5" customHeight="1">
      <c r="A49" s="20" t="s">
        <v>65</v>
      </c>
      <c r="B49" s="35">
        <v>311</v>
      </c>
      <c r="C49" s="35">
        <v>15</v>
      </c>
      <c r="D49" s="35">
        <v>58</v>
      </c>
      <c r="E49" s="33">
        <f>B49+C49+D49</f>
        <v>384</v>
      </c>
      <c r="F49" s="35">
        <v>64</v>
      </c>
      <c r="G49" s="34">
        <f>IF(L49=0,0,F49/L49*100)</f>
        <v>92.7536231884058</v>
      </c>
      <c r="H49" s="35">
        <v>5</v>
      </c>
      <c r="I49" s="34">
        <f>IF(L49=0,0,H49/L49*100)</f>
        <v>7.246376811594203</v>
      </c>
      <c r="J49" s="35">
        <v>0</v>
      </c>
      <c r="K49" s="34">
        <f>IF(L49=0,0,J49/L49*100)</f>
        <v>0</v>
      </c>
      <c r="L49" s="33">
        <f>F49+H49+J49</f>
        <v>69</v>
      </c>
      <c r="M49" s="35">
        <v>266</v>
      </c>
      <c r="N49" s="33">
        <f>L49+M49</f>
        <v>335</v>
      </c>
      <c r="O49" s="34">
        <f>IF(E49=0,0,N49/E49*100)</f>
        <v>87.23958333333334</v>
      </c>
      <c r="P49" s="35">
        <v>2.56</v>
      </c>
      <c r="Q49" s="33">
        <f>E49-N49</f>
        <v>49</v>
      </c>
      <c r="R49" s="34">
        <f>IF(E49=0,0,Q49/E49*100)</f>
        <v>12.760416666666666</v>
      </c>
      <c r="S49" s="33">
        <f>Q49-T49</f>
        <v>49</v>
      </c>
      <c r="T49" s="35">
        <v>0</v>
      </c>
      <c r="U49" s="14"/>
      <c r="V49" s="7"/>
    </row>
    <row r="50" spans="1:23" ht="16.5">
      <c r="A50" s="20" t="s">
        <v>56</v>
      </c>
      <c r="B50" s="35">
        <v>43</v>
      </c>
      <c r="C50" s="35">
        <v>7</v>
      </c>
      <c r="D50" s="35">
        <v>26</v>
      </c>
      <c r="E50" s="33">
        <f>B50+C50+D50</f>
        <v>76</v>
      </c>
      <c r="F50" s="35">
        <v>19</v>
      </c>
      <c r="G50" s="34">
        <f>IF(L50=0,0,F50/L50*100)</f>
        <v>86.36363636363636</v>
      </c>
      <c r="H50" s="35">
        <v>3</v>
      </c>
      <c r="I50" s="34">
        <f>IF(L50=0,0,H50/L50*100)</f>
        <v>13.636363636363635</v>
      </c>
      <c r="J50" s="35">
        <v>0</v>
      </c>
      <c r="K50" s="34">
        <f>IF(L50=0,0,J50/L50*100)</f>
        <v>0</v>
      </c>
      <c r="L50" s="33">
        <f>F50+H50+J50</f>
        <v>22</v>
      </c>
      <c r="M50" s="35">
        <v>47</v>
      </c>
      <c r="N50" s="33">
        <f>L50+M50</f>
        <v>69</v>
      </c>
      <c r="O50" s="34">
        <f>IF(E50=0,0,N50/E50*100)</f>
        <v>90.78947368421053</v>
      </c>
      <c r="P50" s="35">
        <v>3.95</v>
      </c>
      <c r="Q50" s="33">
        <f>E50-N50</f>
        <v>7</v>
      </c>
      <c r="R50" s="34">
        <f>IF(E50=0,0,Q50/E50*100)</f>
        <v>9.210526315789473</v>
      </c>
      <c r="S50" s="33">
        <f>Q50-T50</f>
        <v>7</v>
      </c>
      <c r="T50" s="35">
        <v>0</v>
      </c>
      <c r="U50" s="36"/>
      <c r="V50" s="5"/>
      <c r="W50" s="5"/>
    </row>
    <row r="51" spans="1:23" s="3" customFormat="1" ht="33">
      <c r="A51" s="20" t="s">
        <v>57</v>
      </c>
      <c r="B51" s="35">
        <v>984</v>
      </c>
      <c r="C51" s="35">
        <v>237</v>
      </c>
      <c r="D51" s="35">
        <v>485</v>
      </c>
      <c r="E51" s="33">
        <f>B51+C51+D51</f>
        <v>1706</v>
      </c>
      <c r="F51" s="35">
        <v>486</v>
      </c>
      <c r="G51" s="34">
        <f>IF(L51=0,0,F51/L51*100)</f>
        <v>85.11383537653239</v>
      </c>
      <c r="H51" s="35">
        <v>80</v>
      </c>
      <c r="I51" s="34">
        <f>IF(L51=0,0,H51/L51*100)</f>
        <v>14.010507880910684</v>
      </c>
      <c r="J51" s="35">
        <v>5</v>
      </c>
      <c r="K51" s="34">
        <f>IF(L51=0,0,J51/L51*100)</f>
        <v>0.8756567425569177</v>
      </c>
      <c r="L51" s="33">
        <f>F51+H51+J51</f>
        <v>571</v>
      </c>
      <c r="M51" s="35">
        <v>898</v>
      </c>
      <c r="N51" s="33">
        <f>L51+M51</f>
        <v>1469</v>
      </c>
      <c r="O51" s="34">
        <f>IF(E51=0,0,N51/E51*100)</f>
        <v>86.10785463071512</v>
      </c>
      <c r="P51" s="35">
        <v>4.01</v>
      </c>
      <c r="Q51" s="33">
        <f>E51-N51</f>
        <v>237</v>
      </c>
      <c r="R51" s="34">
        <f>IF(E51=0,0,Q51/E51*100)</f>
        <v>13.892145369284878</v>
      </c>
      <c r="S51" s="33">
        <f>Q51-T51</f>
        <v>198</v>
      </c>
      <c r="T51" s="35">
        <v>39</v>
      </c>
      <c r="U51" s="30"/>
      <c r="V51" s="6"/>
      <c r="W51" s="7"/>
    </row>
    <row r="52" spans="1:22" ht="33">
      <c r="A52" s="31" t="s">
        <v>77</v>
      </c>
      <c r="B52" s="35">
        <v>175</v>
      </c>
      <c r="C52" s="35">
        <v>10</v>
      </c>
      <c r="D52" s="35">
        <v>29</v>
      </c>
      <c r="E52" s="33">
        <f>B52+C52+D52</f>
        <v>214</v>
      </c>
      <c r="F52" s="35">
        <v>39</v>
      </c>
      <c r="G52" s="34">
        <f>IF(L52=0,0,F52/L52*100)</f>
        <v>100</v>
      </c>
      <c r="H52" s="35">
        <v>0</v>
      </c>
      <c r="I52" s="34">
        <f>IF(L52=0,0,H52/L52*100)</f>
        <v>0</v>
      </c>
      <c r="J52" s="35">
        <v>0</v>
      </c>
      <c r="K52" s="34">
        <f>IF(L52=0,0,J52/L52*100)</f>
        <v>0</v>
      </c>
      <c r="L52" s="33">
        <f>F52+H52+J52</f>
        <v>39</v>
      </c>
      <c r="M52" s="35">
        <v>150</v>
      </c>
      <c r="N52" s="33">
        <f>L52+M52</f>
        <v>189</v>
      </c>
      <c r="O52" s="34">
        <f>IF(E52=0,0,N52/E52*100)</f>
        <v>88.3177570093458</v>
      </c>
      <c r="P52" s="35">
        <v>1.49</v>
      </c>
      <c r="Q52" s="33">
        <f>E52-N52</f>
        <v>25</v>
      </c>
      <c r="R52" s="34">
        <f>IF(E52=0,0,Q52/E52*100)</f>
        <v>11.682242990654206</v>
      </c>
      <c r="S52" s="33">
        <f>Q52-T52</f>
        <v>25</v>
      </c>
      <c r="T52" s="35">
        <v>0</v>
      </c>
      <c r="U52" s="5"/>
      <c r="V52" s="5"/>
    </row>
    <row r="53" spans="1:20" ht="33">
      <c r="A53" s="31" t="s">
        <v>78</v>
      </c>
      <c r="B53" s="35">
        <v>150</v>
      </c>
      <c r="C53" s="35">
        <v>14</v>
      </c>
      <c r="D53" s="35">
        <v>15</v>
      </c>
      <c r="E53" s="33">
        <f>B53+C53+D53</f>
        <v>179</v>
      </c>
      <c r="F53" s="35">
        <v>27</v>
      </c>
      <c r="G53" s="34">
        <f>IF(L53=0,0,F53/L53*100)</f>
        <v>100</v>
      </c>
      <c r="H53" s="35">
        <v>0</v>
      </c>
      <c r="I53" s="34">
        <f>IF(L53=0,0,H53/L53*100)</f>
        <v>0</v>
      </c>
      <c r="J53" s="35">
        <v>0</v>
      </c>
      <c r="K53" s="34">
        <f>IF(L53=0,0,J53/L53*100)</f>
        <v>0</v>
      </c>
      <c r="L53" s="33">
        <f>F53+H53+J53</f>
        <v>27</v>
      </c>
      <c r="M53" s="35">
        <v>146</v>
      </c>
      <c r="N53" s="33">
        <f>L53+M53</f>
        <v>173</v>
      </c>
      <c r="O53" s="34">
        <f>IF(E53=0,0,N53/E53*100)</f>
        <v>96.64804469273743</v>
      </c>
      <c r="P53" s="35">
        <v>2.06</v>
      </c>
      <c r="Q53" s="33">
        <f>E53-N53</f>
        <v>6</v>
      </c>
      <c r="R53" s="34">
        <f>IF(E53=0,0,Q53/E53*100)</f>
        <v>3.35195530726257</v>
      </c>
      <c r="S53" s="33">
        <f>Q53-T53</f>
        <v>6</v>
      </c>
      <c r="T53" s="35">
        <v>0</v>
      </c>
    </row>
    <row r="54" spans="1:20" ht="33">
      <c r="A54" s="31" t="s">
        <v>79</v>
      </c>
      <c r="B54" s="35">
        <v>145</v>
      </c>
      <c r="C54" s="35">
        <v>11</v>
      </c>
      <c r="D54" s="35">
        <v>24</v>
      </c>
      <c r="E54" s="33">
        <f>B54+C54+D54</f>
        <v>180</v>
      </c>
      <c r="F54" s="35">
        <v>22</v>
      </c>
      <c r="G54" s="34">
        <f>IF(L54=0,0,F54/L54*100)</f>
        <v>100</v>
      </c>
      <c r="H54" s="35">
        <v>0</v>
      </c>
      <c r="I54" s="34">
        <f>IF(L54=0,0,H54/L54*100)</f>
        <v>0</v>
      </c>
      <c r="J54" s="35">
        <v>0</v>
      </c>
      <c r="K54" s="34">
        <f>IF(L54=0,0,J54/L54*100)</f>
        <v>0</v>
      </c>
      <c r="L54" s="33">
        <f>F54+H54+J54</f>
        <v>22</v>
      </c>
      <c r="M54" s="35">
        <v>137</v>
      </c>
      <c r="N54" s="33">
        <f>L54+M54</f>
        <v>159</v>
      </c>
      <c r="O54" s="34">
        <f>IF(E54=0,0,N54/E54*100)</f>
        <v>88.33333333333333</v>
      </c>
      <c r="P54" s="35">
        <v>1.77</v>
      </c>
      <c r="Q54" s="33">
        <f>E54-N54</f>
        <v>21</v>
      </c>
      <c r="R54" s="34">
        <f>IF(E54=0,0,Q54/E54*100)</f>
        <v>11.666666666666666</v>
      </c>
      <c r="S54" s="33">
        <f>Q54-T54</f>
        <v>21</v>
      </c>
      <c r="T54" s="35">
        <v>0</v>
      </c>
    </row>
    <row r="55" spans="1:20" ht="33">
      <c r="A55" s="32" t="s">
        <v>80</v>
      </c>
      <c r="B55" s="35">
        <v>155</v>
      </c>
      <c r="C55" s="35">
        <v>16</v>
      </c>
      <c r="D55" s="35">
        <v>17</v>
      </c>
      <c r="E55" s="33">
        <f>B55+C55+D55</f>
        <v>188</v>
      </c>
      <c r="F55" s="35">
        <v>27</v>
      </c>
      <c r="G55" s="34">
        <f>IF(L55=0,0,F55/L55*100)</f>
        <v>100</v>
      </c>
      <c r="H55" s="35">
        <v>0</v>
      </c>
      <c r="I55" s="34">
        <f>IF(L55=0,0,H55/L55*100)</f>
        <v>0</v>
      </c>
      <c r="J55" s="35">
        <v>0</v>
      </c>
      <c r="K55" s="34">
        <f>IF(L55=0,0,J55/L55*100)</f>
        <v>0</v>
      </c>
      <c r="L55" s="33">
        <f>F55+H55+J55</f>
        <v>27</v>
      </c>
      <c r="M55" s="35">
        <v>130</v>
      </c>
      <c r="N55" s="33">
        <f>L55+M55</f>
        <v>157</v>
      </c>
      <c r="O55" s="34">
        <f>IF(E55=0,0,N55/E55*100)</f>
        <v>83.51063829787235</v>
      </c>
      <c r="P55" s="35">
        <v>3.17</v>
      </c>
      <c r="Q55" s="33">
        <f>E55-N55</f>
        <v>31</v>
      </c>
      <c r="R55" s="34">
        <f>IF(E55=0,0,Q55/E55*100)</f>
        <v>16.48936170212766</v>
      </c>
      <c r="S55" s="33">
        <f>Q55-T55</f>
        <v>31</v>
      </c>
      <c r="T55" s="35">
        <v>0</v>
      </c>
    </row>
    <row r="56" spans="1:20" ht="33">
      <c r="A56" s="32" t="s">
        <v>81</v>
      </c>
      <c r="B56" s="35">
        <v>150</v>
      </c>
      <c r="C56" s="35">
        <v>16</v>
      </c>
      <c r="D56" s="35">
        <v>13</v>
      </c>
      <c r="E56" s="33">
        <f>B56+C56+D56</f>
        <v>179</v>
      </c>
      <c r="F56" s="35">
        <v>20</v>
      </c>
      <c r="G56" s="34">
        <f>IF(L56=0,0,F56/L56*100)</f>
        <v>100</v>
      </c>
      <c r="H56" s="35">
        <v>0</v>
      </c>
      <c r="I56" s="34">
        <f>IF(L56=0,0,H56/L56*100)</f>
        <v>0</v>
      </c>
      <c r="J56" s="35">
        <v>0</v>
      </c>
      <c r="K56" s="34">
        <f>IF(L56=0,0,J56/L56*100)</f>
        <v>0</v>
      </c>
      <c r="L56" s="33">
        <f>F56+H56+J56</f>
        <v>20</v>
      </c>
      <c r="M56" s="35">
        <v>130</v>
      </c>
      <c r="N56" s="33">
        <f>L56+M56</f>
        <v>150</v>
      </c>
      <c r="O56" s="34">
        <f>IF(E56=0,0,N56/E56*100)</f>
        <v>83.79888268156425</v>
      </c>
      <c r="P56" s="35">
        <v>1.25</v>
      </c>
      <c r="Q56" s="33">
        <f>E56-N56</f>
        <v>29</v>
      </c>
      <c r="R56" s="34">
        <f>IF(E56=0,0,Q56/E56*100)</f>
        <v>16.201117318435752</v>
      </c>
      <c r="S56" s="33">
        <f>Q56-T56</f>
        <v>29</v>
      </c>
      <c r="T56" s="35">
        <v>0</v>
      </c>
    </row>
    <row r="57" spans="2:20" ht="16.5">
      <c r="B57" s="37"/>
      <c r="C57" s="37"/>
      <c r="D57" s="37"/>
      <c r="E57" s="36"/>
      <c r="F57" s="37"/>
      <c r="G57" s="38"/>
      <c r="H57" s="37"/>
      <c r="I57" s="38"/>
      <c r="J57" s="37"/>
      <c r="K57" s="38"/>
      <c r="L57" s="36"/>
      <c r="M57" s="37"/>
      <c r="N57" s="36"/>
      <c r="O57" s="38"/>
      <c r="P57" s="37"/>
      <c r="Q57" s="36"/>
      <c r="R57" s="38"/>
      <c r="S57" s="36"/>
      <c r="T57" s="37"/>
    </row>
    <row r="58" spans="2:20" ht="16.5">
      <c r="B58" s="37"/>
      <c r="C58" s="37"/>
      <c r="D58" s="37"/>
      <c r="E58" s="36"/>
      <c r="F58" s="37"/>
      <c r="G58" s="38"/>
      <c r="H58" s="37"/>
      <c r="I58" s="38"/>
      <c r="J58" s="37"/>
      <c r="K58" s="38"/>
      <c r="L58" s="36"/>
      <c r="M58" s="37"/>
      <c r="N58" s="36"/>
      <c r="O58" s="38"/>
      <c r="P58" s="37"/>
      <c r="Q58" s="36"/>
      <c r="R58" s="38"/>
      <c r="S58" s="36"/>
      <c r="T58" s="37"/>
    </row>
    <row r="59" spans="2:20" ht="16.5">
      <c r="B59" s="37"/>
      <c r="C59" s="37"/>
      <c r="D59" s="37"/>
      <c r="E59" s="36"/>
      <c r="F59" s="37"/>
      <c r="G59" s="38"/>
      <c r="H59" s="37"/>
      <c r="I59" s="38"/>
      <c r="J59" s="37"/>
      <c r="K59" s="38"/>
      <c r="L59" s="36"/>
      <c r="M59" s="37"/>
      <c r="N59" s="36"/>
      <c r="O59" s="38"/>
      <c r="P59" s="37"/>
      <c r="Q59" s="36"/>
      <c r="R59" s="38"/>
      <c r="S59" s="36"/>
      <c r="T59" s="37"/>
    </row>
    <row r="60" spans="2:20" ht="16.5">
      <c r="B60" s="37"/>
      <c r="C60" s="37"/>
      <c r="D60" s="37"/>
      <c r="E60" s="36"/>
      <c r="F60" s="37"/>
      <c r="G60" s="38"/>
      <c r="H60" s="37"/>
      <c r="I60" s="38"/>
      <c r="J60" s="37"/>
      <c r="K60" s="38"/>
      <c r="L60" s="36"/>
      <c r="M60" s="37"/>
      <c r="N60" s="36"/>
      <c r="O60" s="38"/>
      <c r="P60" s="37"/>
      <c r="Q60" s="36"/>
      <c r="R60" s="38"/>
      <c r="S60" s="36"/>
      <c r="T60" s="37"/>
    </row>
  </sheetData>
  <sheetProtection/>
  <mergeCells count="24"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  <mergeCell ref="Q4:T4"/>
    <mergeCell ref="L6:L7"/>
    <mergeCell ref="N6:O6"/>
    <mergeCell ref="F6:G6"/>
    <mergeCell ref="H6:I6"/>
    <mergeCell ref="T5:T7"/>
    <mergeCell ref="Q6:R6"/>
    <mergeCell ref="J6:K6"/>
    <mergeCell ref="B5:B7"/>
    <mergeCell ref="C5:C7"/>
    <mergeCell ref="A4:A8"/>
    <mergeCell ref="B4:E4"/>
    <mergeCell ref="D5:D7"/>
    <mergeCell ref="F4:P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Administrator</cp:lastModifiedBy>
  <cp:lastPrinted>2014-04-10T02:10:31Z</cp:lastPrinted>
  <dcterms:created xsi:type="dcterms:W3CDTF">2006-06-30T07:22:11Z</dcterms:created>
  <dcterms:modified xsi:type="dcterms:W3CDTF">2019-12-16T08:10:24Z</dcterms:modified>
  <cp:category/>
  <cp:version/>
  <cp:contentType/>
  <cp:contentStatus/>
</cp:coreProperties>
</file>