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<sst xmlns="http://schemas.openxmlformats.org/spreadsheetml/2006/main" count="102" uniqueCount="92">
  <si>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</si>
  <si>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</si>
  <si>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</si>
  <si>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</si>
  <si>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</si>
  <si>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</si>
  <si>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</si>
  <si>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</si>
  <si>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</si>
  <si>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</si>
  <si>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</si>
  <si>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</si>
  <si>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</si>
  <si>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</si>
  <si>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</si>
  <si>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</si>
  <si>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</si>
  <si>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</si>
  <si>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</si>
  <si>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</si>
  <si>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</si>
  <si>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</si>
  <si>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</si>
  <si>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</si>
  <si>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</si>
  <si>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</si>
  <si>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</si>
  <si>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</si>
  <si>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</si>
  <si>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</si>
  <si>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</si>
  <si>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</si>
  <si>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</si>
  <si>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</si>
  <si>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</si>
  <si>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</si>
  <si>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</si>
  <si>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</si>
  <si>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</si>
  <si>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</si>
  <si>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</si>
  <si>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</si>
  <si>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</si>
  <si>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</si>
  <si>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</si>
  <si>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</si>
  <si>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</si>
  <si>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</si>
  <si>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</si>
  <si>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</si>
  <si>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</si>
  <si>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</si>
  <si>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</si>
  <si>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</si>
  <si>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</si>
  <si>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</si>
  <si>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</si>
  <si>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</si>
  <si>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</si>
  <si>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</si>
  <si>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</si>
  <si>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</si>
  <si>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</si>
  <si>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</si>
  <si>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</si>
  <si>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</si>
  <si>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</si>
  <si>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</si>
  <si>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</si>
  <si>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</si>
  <si>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</si>
  <si>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</si>
  <si>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</si>
  <si>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</si>
  <si>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</si>
  <si>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</si>
  <si>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</si>
  <si>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</si>
  <si>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</si>
  <si>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</si>
  <si>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</si>
  <si>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</si>
  <si>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</si>
  <si>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</si>
  <si>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</si>
  <si>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</si>
  <si>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</si>
  <si>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</si>
  <si>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</si>
  <si>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</si>
  <si>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</si>
  <si>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起迄日期:2019/10/01至 2019/10/31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</si>
</sst>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3" fontId="11" fillId="0" borderId="10" xfId="35" applyNumberFormat="1" applyFont="1" applyFill="1" applyBorder="1" applyAlignment="1">
      <alignment horizontal="right" vertical="center"/>
      <protection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" sqref="A9:D9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1.7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5.5" customHeight="1">
      <c r="A4" s="56"/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2</v>
      </c>
      <c r="R4" s="51"/>
      <c r="S4" s="51"/>
      <c r="T4" s="51"/>
    </row>
    <row r="5" spans="1:20" ht="34.5" customHeight="1">
      <c r="A5" s="56"/>
      <c r="B5" s="49" t="s">
        <v>3</v>
      </c>
      <c r="C5" s="49" t="s">
        <v>73</v>
      </c>
      <c r="D5" s="49" t="s">
        <v>4</v>
      </c>
      <c r="E5" s="10" t="s">
        <v>5</v>
      </c>
      <c r="F5" s="51" t="s">
        <v>6</v>
      </c>
      <c r="G5" s="51"/>
      <c r="H5" s="51"/>
      <c r="I5" s="51"/>
      <c r="J5" s="51"/>
      <c r="K5" s="51"/>
      <c r="L5" s="10" t="s">
        <v>7</v>
      </c>
      <c r="M5" s="49" t="s">
        <v>8</v>
      </c>
      <c r="N5" s="51" t="s">
        <v>9</v>
      </c>
      <c r="O5" s="51"/>
      <c r="P5" s="50" t="s">
        <v>10</v>
      </c>
      <c r="Q5" s="51" t="s">
        <v>2</v>
      </c>
      <c r="R5" s="51"/>
      <c r="S5" s="49" t="s">
        <v>11</v>
      </c>
      <c r="T5" s="49" t="s">
        <v>12</v>
      </c>
    </row>
    <row r="6" spans="1:24" ht="34.5" customHeight="1">
      <c r="A6" s="56"/>
      <c r="B6" s="49"/>
      <c r="C6" s="49"/>
      <c r="D6" s="49"/>
      <c r="E6" s="53" t="s">
        <v>13</v>
      </c>
      <c r="F6" s="51" t="s">
        <v>14</v>
      </c>
      <c r="G6" s="51"/>
      <c r="H6" s="55" t="s">
        <v>15</v>
      </c>
      <c r="I6" s="55"/>
      <c r="J6" s="51" t="s">
        <v>16</v>
      </c>
      <c r="K6" s="51"/>
      <c r="L6" s="53" t="s">
        <v>17</v>
      </c>
      <c r="M6" s="49"/>
      <c r="N6" s="54" t="s">
        <v>18</v>
      </c>
      <c r="O6" s="54"/>
      <c r="P6" s="50"/>
      <c r="Q6" s="54" t="s">
        <v>63</v>
      </c>
      <c r="R6" s="54"/>
      <c r="S6" s="49"/>
      <c r="T6" s="49"/>
      <c r="U6" s="5"/>
      <c r="V6" s="5"/>
      <c r="W6" s="5"/>
      <c r="X6" s="5"/>
    </row>
    <row r="7" spans="1:24" ht="17.25" customHeight="1">
      <c r="A7" s="56"/>
      <c r="B7" s="49"/>
      <c r="C7" s="49"/>
      <c r="D7" s="49"/>
      <c r="E7" s="53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3"/>
      <c r="M7" s="49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9"/>
      <c r="T7" s="49"/>
      <c r="U7" s="5"/>
      <c r="V7" s="5"/>
      <c r="W7" s="5"/>
      <c r="X7" s="5"/>
    </row>
    <row r="8" spans="1:24" ht="17.25" customHeight="1">
      <c r="A8" s="56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32245</v>
      </c>
      <c r="C9" s="21">
        <f>SUM(C10:C56)</f>
        <v>4340</v>
      </c>
      <c r="D9" s="21">
        <f>SUM(D10:D56)</f>
        <v>9357</v>
      </c>
      <c r="E9" s="21">
        <f>SUM(E10:E56)</f>
        <v>45942</v>
      </c>
      <c r="F9" s="21">
        <f>SUM(F10:F56)</f>
        <v>11505</v>
      </c>
      <c r="G9" s="22">
        <f>IF(L9=0,"0.00",F9/L9*100)</f>
        <v>88.93097317770736</v>
      </c>
      <c r="H9" s="21">
        <f>SUM(H10:H56)</f>
        <v>1401</v>
      </c>
      <c r="I9" s="23">
        <f>(H9/L9)*100</f>
        <v>10.829404034938548</v>
      </c>
      <c r="J9" s="21">
        <f>SUM(J10:J56)</f>
        <v>31</v>
      </c>
      <c r="K9" s="23">
        <f>(J9/L9)*100</f>
        <v>0.23962278735410064</v>
      </c>
      <c r="L9" s="21">
        <f>F9+H9+J9</f>
        <v>12937</v>
      </c>
      <c r="M9" s="21">
        <f>SUM(M10:M56)</f>
        <v>29092</v>
      </c>
      <c r="N9" s="21">
        <f>L9+M9</f>
        <v>42029</v>
      </c>
      <c r="O9" s="23">
        <f>IF(E9=0,"0.00",N9/E9*100)</f>
        <v>91.4827391058291</v>
      </c>
      <c r="P9" s="23">
        <f>(P10+P11+P12+P13+P14+P15+P16+P17+P18+P19+P20+P21+P22+P23+P24+P25+P26+P27+P28+P29+P30+P31+P32+P33+P34+P35+P36+P37+P38+P39+P40+P41+P42+P43+P44+O45+P48+P49+P50+P51)/IF((42-COUNTIF(P10:P56,0))=0,1,(42-COUNTIF(P10:P56,0)))</f>
        <v>4.661330405579954</v>
      </c>
      <c r="Q9" s="21">
        <v>3913</v>
      </c>
      <c r="R9" s="24">
        <f>IF(E9=0,"0.00",Q9/E9*100)</f>
        <v>8.517260894170912</v>
      </c>
      <c r="S9" s="21">
        <v>3810</v>
      </c>
      <c r="T9" s="25">
        <f>SUM(T10:T56)</f>
        <v>103</v>
      </c>
      <c r="U9" s="5"/>
      <c r="V9" s="5"/>
    </row>
    <row r="10" spans="1:21" ht="16.5" customHeight="1">
      <c r="A10" s="20" t="s">
        <v>66</v>
      </c>
      <c r="B10" s="35">
        <v>814</v>
      </c>
      <c r="C10" s="35">
        <v>56</v>
      </c>
      <c r="D10" s="35">
        <v>156</v>
      </c>
      <c r="E10" s="33">
        <f aca="true" t="shared" si="0" ref="E10:E25">B10+C10+D10</f>
        <v>1026</v>
      </c>
      <c r="F10" s="35">
        <v>262</v>
      </c>
      <c r="G10" s="34">
        <f aca="true" t="shared" si="1" ref="G10:G25">IF(L10=0,0,F10/L10*100)</f>
        <v>90.65743944636678</v>
      </c>
      <c r="H10" s="35">
        <v>25</v>
      </c>
      <c r="I10" s="34">
        <f aca="true" t="shared" si="2" ref="I10:I25">IF(L10=0,0,H10/L10*100)</f>
        <v>8.650519031141869</v>
      </c>
      <c r="J10" s="35">
        <v>2</v>
      </c>
      <c r="K10" s="34">
        <f aca="true" t="shared" si="3" ref="K10:K25">IF(L10=0,0,J10/L10*100)</f>
        <v>0.6920415224913495</v>
      </c>
      <c r="L10" s="33">
        <f aca="true" t="shared" si="4" ref="L10:L25">F10+H10+J10</f>
        <v>289</v>
      </c>
      <c r="M10" s="35">
        <v>663</v>
      </c>
      <c r="N10" s="33">
        <f aca="true" t="shared" si="5" ref="N10:N25">L10+M10</f>
        <v>952</v>
      </c>
      <c r="O10" s="34">
        <f aca="true" t="shared" si="6" ref="O10:O25">IF(E10=0,0,N10/E10*100)</f>
        <v>92.78752436647173</v>
      </c>
      <c r="P10" s="35">
        <v>2.78</v>
      </c>
      <c r="Q10" s="33">
        <f>E10-N10</f>
        <v>74</v>
      </c>
      <c r="R10" s="34">
        <f>IF(E10=0,0,Q10/E10*100)</f>
        <v>7.212475633528265</v>
      </c>
      <c r="S10" s="33">
        <f aca="true" t="shared" si="7" ref="S10:S25">Q10-T10</f>
        <v>74</v>
      </c>
      <c r="T10" s="35">
        <v>0</v>
      </c>
      <c r="U10" s="36"/>
    </row>
    <row r="11" spans="1:21" ht="16.5" customHeight="1">
      <c r="A11" s="20" t="s">
        <v>67</v>
      </c>
      <c r="B11" s="35">
        <v>489</v>
      </c>
      <c r="C11" s="35">
        <v>40</v>
      </c>
      <c r="D11" s="35">
        <v>162</v>
      </c>
      <c r="E11" s="33">
        <f t="shared" si="0"/>
        <v>691</v>
      </c>
      <c r="F11" s="35">
        <v>162</v>
      </c>
      <c r="G11" s="34">
        <f t="shared" si="1"/>
        <v>88.52459016393442</v>
      </c>
      <c r="H11" s="35">
        <v>20</v>
      </c>
      <c r="I11" s="34">
        <f t="shared" si="2"/>
        <v>10.92896174863388</v>
      </c>
      <c r="J11" s="35">
        <v>1</v>
      </c>
      <c r="K11" s="34">
        <f t="shared" si="3"/>
        <v>0.546448087431694</v>
      </c>
      <c r="L11" s="33">
        <f t="shared" si="4"/>
        <v>183</v>
      </c>
      <c r="M11" s="35">
        <v>460</v>
      </c>
      <c r="N11" s="33">
        <f t="shared" si="5"/>
        <v>643</v>
      </c>
      <c r="O11" s="34">
        <f t="shared" si="6"/>
        <v>93.05354558610709</v>
      </c>
      <c r="P11" s="35">
        <v>2.94</v>
      </c>
      <c r="Q11" s="33">
        <f>E11-N11</f>
        <v>48</v>
      </c>
      <c r="R11" s="34">
        <f>IF(E11=0,0,Q11/E11*100)</f>
        <v>6.946454413892909</v>
      </c>
      <c r="S11" s="33">
        <f t="shared" si="7"/>
        <v>48</v>
      </c>
      <c r="T11" s="35">
        <v>0</v>
      </c>
      <c r="U11" s="36"/>
    </row>
    <row r="12" spans="1:21" ht="16.5" customHeight="1">
      <c r="A12" s="20" t="s">
        <v>68</v>
      </c>
      <c r="B12" s="35">
        <v>2736</v>
      </c>
      <c r="C12" s="35">
        <v>264</v>
      </c>
      <c r="D12" s="35">
        <v>574</v>
      </c>
      <c r="E12" s="33">
        <f t="shared" si="0"/>
        <v>3574</v>
      </c>
      <c r="F12" s="35">
        <v>925</v>
      </c>
      <c r="G12" s="34">
        <f t="shared" si="1"/>
        <v>88.26335877862596</v>
      </c>
      <c r="H12" s="35">
        <v>121</v>
      </c>
      <c r="I12" s="34">
        <f t="shared" si="2"/>
        <v>11.545801526717558</v>
      </c>
      <c r="J12" s="35">
        <v>2</v>
      </c>
      <c r="K12" s="34">
        <f t="shared" si="3"/>
        <v>0.19083969465648853</v>
      </c>
      <c r="L12" s="33">
        <f t="shared" si="4"/>
        <v>1048</v>
      </c>
      <c r="M12" s="35">
        <v>2251</v>
      </c>
      <c r="N12" s="33">
        <f t="shared" si="5"/>
        <v>3299</v>
      </c>
      <c r="O12" s="34">
        <f t="shared" si="6"/>
        <v>92.30554001119195</v>
      </c>
      <c r="P12" s="35">
        <v>3.19</v>
      </c>
      <c r="Q12" s="33">
        <f>E12-N12</f>
        <v>275</v>
      </c>
      <c r="R12" s="34">
        <f>IF(E12=0,0,Q12/E12*100)</f>
        <v>7.694459988808059</v>
      </c>
      <c r="S12" s="33">
        <f t="shared" si="7"/>
        <v>271</v>
      </c>
      <c r="T12" s="35">
        <v>4</v>
      </c>
      <c r="U12" s="36"/>
    </row>
    <row r="13" spans="1:21" ht="16.5" customHeight="1">
      <c r="A13" s="20" t="s">
        <v>69</v>
      </c>
      <c r="B13" s="35">
        <v>1929</v>
      </c>
      <c r="C13" s="35">
        <v>345</v>
      </c>
      <c r="D13" s="35">
        <v>595</v>
      </c>
      <c r="E13" s="33">
        <f t="shared" si="0"/>
        <v>2869</v>
      </c>
      <c r="F13" s="35">
        <v>676</v>
      </c>
      <c r="G13" s="34">
        <f t="shared" si="1"/>
        <v>73.63834422657952</v>
      </c>
      <c r="H13" s="35">
        <v>237</v>
      </c>
      <c r="I13" s="34">
        <f t="shared" si="2"/>
        <v>25.816993464052292</v>
      </c>
      <c r="J13" s="35">
        <v>5</v>
      </c>
      <c r="K13" s="34">
        <f t="shared" si="3"/>
        <v>0.5446623093681917</v>
      </c>
      <c r="L13" s="33">
        <f t="shared" si="4"/>
        <v>918</v>
      </c>
      <c r="M13" s="35">
        <v>1586</v>
      </c>
      <c r="N13" s="33">
        <f t="shared" si="5"/>
        <v>2504</v>
      </c>
      <c r="O13" s="34">
        <f t="shared" si="6"/>
        <v>87.27779714186129</v>
      </c>
      <c r="P13" s="35">
        <v>4.95</v>
      </c>
      <c r="Q13" s="33">
        <f>E13-N13</f>
        <v>365</v>
      </c>
      <c r="R13" s="34">
        <f>IF(E13=0,0,Q13/E13*100)</f>
        <v>12.722202858138724</v>
      </c>
      <c r="S13" s="33">
        <f t="shared" si="7"/>
        <v>343</v>
      </c>
      <c r="T13" s="35">
        <v>22</v>
      </c>
      <c r="U13" s="36"/>
    </row>
    <row r="14" spans="1:21" ht="16.5" customHeight="1">
      <c r="A14" s="20" t="s">
        <v>70</v>
      </c>
      <c r="B14" s="35">
        <v>1927</v>
      </c>
      <c r="C14" s="35">
        <v>240</v>
      </c>
      <c r="D14" s="35">
        <v>251</v>
      </c>
      <c r="E14" s="33">
        <f t="shared" si="0"/>
        <v>2418</v>
      </c>
      <c r="F14" s="35">
        <v>509</v>
      </c>
      <c r="G14" s="34">
        <f t="shared" si="1"/>
        <v>76.6566265060241</v>
      </c>
      <c r="H14" s="35">
        <v>151</v>
      </c>
      <c r="I14" s="34">
        <f t="shared" si="2"/>
        <v>22.740963855421686</v>
      </c>
      <c r="J14" s="35">
        <v>4</v>
      </c>
      <c r="K14" s="34">
        <f t="shared" si="3"/>
        <v>0.6024096385542169</v>
      </c>
      <c r="L14" s="33">
        <f t="shared" si="4"/>
        <v>664</v>
      </c>
      <c r="M14" s="35">
        <v>1486</v>
      </c>
      <c r="N14" s="33">
        <f t="shared" si="5"/>
        <v>2150</v>
      </c>
      <c r="O14" s="34">
        <f t="shared" si="6"/>
        <v>88.91645988420181</v>
      </c>
      <c r="P14" s="35">
        <v>4.83</v>
      </c>
      <c r="Q14" s="33">
        <f>E14-N14</f>
        <v>268</v>
      </c>
      <c r="R14" s="34">
        <f>IF(E14=0,0,Q14/E14*100)</f>
        <v>11.083540115798181</v>
      </c>
      <c r="S14" s="33">
        <f t="shared" si="7"/>
        <v>257</v>
      </c>
      <c r="T14" s="35">
        <v>11</v>
      </c>
      <c r="U14" s="8"/>
    </row>
    <row r="15" spans="1:21" ht="16.5" customHeight="1">
      <c r="A15" s="20" t="s">
        <v>75</v>
      </c>
      <c r="B15" s="35">
        <v>1023</v>
      </c>
      <c r="C15" s="35">
        <v>133</v>
      </c>
      <c r="D15" s="35">
        <v>307</v>
      </c>
      <c r="E15" s="33">
        <f t="shared" si="0"/>
        <v>1463</v>
      </c>
      <c r="F15" s="35">
        <v>257</v>
      </c>
      <c r="G15" s="34">
        <f t="shared" si="1"/>
        <v>74.9271137026239</v>
      </c>
      <c r="H15" s="35">
        <v>83</v>
      </c>
      <c r="I15" s="34">
        <f t="shared" si="2"/>
        <v>24.198250728862973</v>
      </c>
      <c r="J15" s="35">
        <v>3</v>
      </c>
      <c r="K15" s="34">
        <f t="shared" si="3"/>
        <v>0.8746355685131195</v>
      </c>
      <c r="L15" s="33">
        <f t="shared" si="4"/>
        <v>343</v>
      </c>
      <c r="M15" s="35">
        <v>966</v>
      </c>
      <c r="N15" s="33">
        <f t="shared" si="5"/>
        <v>1309</v>
      </c>
      <c r="O15" s="34">
        <f t="shared" si="6"/>
        <v>89.47368421052632</v>
      </c>
      <c r="P15" s="35">
        <v>5.16</v>
      </c>
      <c r="Q15" s="33">
        <f>E15-N15</f>
        <v>154</v>
      </c>
      <c r="R15" s="34">
        <f>IF(E15=0,0,Q15/E15*100)</f>
        <v>10.526315789473683</v>
      </c>
      <c r="S15" s="33">
        <f t="shared" si="7"/>
        <v>151</v>
      </c>
      <c r="T15" s="35">
        <v>3</v>
      </c>
      <c r="U15" s="8"/>
    </row>
    <row r="16" spans="1:21" ht="16.5" customHeight="1">
      <c r="A16" s="20" t="s">
        <v>76</v>
      </c>
      <c r="B16" s="35">
        <v>1946</v>
      </c>
      <c r="C16" s="35">
        <v>334</v>
      </c>
      <c r="D16" s="35">
        <v>641</v>
      </c>
      <c r="E16" s="33">
        <f t="shared" si="0"/>
        <v>2921</v>
      </c>
      <c r="F16" s="35">
        <v>738</v>
      </c>
      <c r="G16" s="34">
        <f t="shared" si="1"/>
        <v>78.01268498942918</v>
      </c>
      <c r="H16" s="35">
        <v>208</v>
      </c>
      <c r="I16" s="34">
        <f t="shared" si="2"/>
        <v>21.987315010570825</v>
      </c>
      <c r="J16" s="35">
        <v>0</v>
      </c>
      <c r="K16" s="34">
        <f t="shared" si="3"/>
        <v>0</v>
      </c>
      <c r="L16" s="33">
        <f t="shared" si="4"/>
        <v>946</v>
      </c>
      <c r="M16" s="35">
        <v>1717</v>
      </c>
      <c r="N16" s="33">
        <f t="shared" si="5"/>
        <v>2663</v>
      </c>
      <c r="O16" s="34">
        <f t="shared" si="6"/>
        <v>91.16740842177336</v>
      </c>
      <c r="P16" s="35">
        <v>4.57</v>
      </c>
      <c r="Q16" s="33">
        <f>E16-N16</f>
        <v>258</v>
      </c>
      <c r="R16" s="34">
        <f>IF(E16=0,0,Q16/E16*100)</f>
        <v>8.832591578226635</v>
      </c>
      <c r="S16" s="33">
        <f t="shared" si="7"/>
        <v>258</v>
      </c>
      <c r="T16" s="35">
        <v>0</v>
      </c>
      <c r="U16" s="8"/>
    </row>
    <row r="17" spans="1:21" ht="16.5" customHeight="1">
      <c r="A17" s="20" t="s">
        <v>71</v>
      </c>
      <c r="B17" s="35">
        <v>409</v>
      </c>
      <c r="C17" s="35">
        <v>25</v>
      </c>
      <c r="D17" s="35">
        <v>138</v>
      </c>
      <c r="E17" s="33">
        <f t="shared" si="0"/>
        <v>572</v>
      </c>
      <c r="F17" s="35">
        <v>92</v>
      </c>
      <c r="G17" s="34">
        <f t="shared" si="1"/>
        <v>86.79245283018868</v>
      </c>
      <c r="H17" s="35">
        <v>14</v>
      </c>
      <c r="I17" s="34">
        <f t="shared" si="2"/>
        <v>13.20754716981132</v>
      </c>
      <c r="J17" s="35">
        <v>0</v>
      </c>
      <c r="K17" s="34">
        <f t="shared" si="3"/>
        <v>0</v>
      </c>
      <c r="L17" s="33">
        <f t="shared" si="4"/>
        <v>106</v>
      </c>
      <c r="M17" s="35">
        <v>435</v>
      </c>
      <c r="N17" s="33">
        <f t="shared" si="5"/>
        <v>541</v>
      </c>
      <c r="O17" s="34">
        <f t="shared" si="6"/>
        <v>94.58041958041959</v>
      </c>
      <c r="P17" s="35">
        <v>2.94</v>
      </c>
      <c r="Q17" s="33">
        <f>E17-N17</f>
        <v>31</v>
      </c>
      <c r="R17" s="34">
        <f>IF(E17=0,0,Q17/E17*100)</f>
        <v>5.419580419580419</v>
      </c>
      <c r="S17" s="33">
        <f t="shared" si="7"/>
        <v>31</v>
      </c>
      <c r="T17" s="35">
        <v>0</v>
      </c>
      <c r="U17" s="8"/>
    </row>
    <row r="18" spans="1:21" ht="16.5" customHeight="1">
      <c r="A18" s="20" t="s">
        <v>82</v>
      </c>
      <c r="B18" s="35">
        <v>523</v>
      </c>
      <c r="C18" s="35">
        <v>107</v>
      </c>
      <c r="D18" s="35">
        <v>136</v>
      </c>
      <c r="E18" s="33">
        <f t="shared" si="0"/>
        <v>766</v>
      </c>
      <c r="F18" s="35">
        <v>192</v>
      </c>
      <c r="G18" s="34">
        <f t="shared" si="1"/>
        <v>79.66804979253112</v>
      </c>
      <c r="H18" s="35">
        <v>46</v>
      </c>
      <c r="I18" s="34">
        <f t="shared" si="2"/>
        <v>19.08713692946058</v>
      </c>
      <c r="J18" s="35">
        <v>3</v>
      </c>
      <c r="K18" s="34">
        <f t="shared" si="3"/>
        <v>1.2448132780082988</v>
      </c>
      <c r="L18" s="33">
        <f t="shared" si="4"/>
        <v>241</v>
      </c>
      <c r="M18" s="35">
        <v>449</v>
      </c>
      <c r="N18" s="33">
        <f t="shared" si="5"/>
        <v>690</v>
      </c>
      <c r="O18" s="34">
        <f t="shared" si="6"/>
        <v>90.07832898172323</v>
      </c>
      <c r="P18" s="35">
        <v>4.27</v>
      </c>
      <c r="Q18" s="33">
        <f>E18-N18</f>
        <v>76</v>
      </c>
      <c r="R18" s="34">
        <f>IF(E18=0,0,Q18/E18*100)</f>
        <v>9.921671018276761</v>
      </c>
      <c r="S18" s="33">
        <f t="shared" si="7"/>
        <v>74</v>
      </c>
      <c r="T18" s="35">
        <v>2</v>
      </c>
      <c r="U18" s="8"/>
    </row>
    <row r="19" spans="1:22" ht="16.5" customHeight="1">
      <c r="A19" s="20" t="s">
        <v>83</v>
      </c>
      <c r="B19" s="35">
        <v>486</v>
      </c>
      <c r="C19" s="35">
        <v>71</v>
      </c>
      <c r="D19" s="35">
        <v>73</v>
      </c>
      <c r="E19" s="33">
        <f t="shared" si="0"/>
        <v>630</v>
      </c>
      <c r="F19" s="35">
        <v>85</v>
      </c>
      <c r="G19" s="34">
        <f t="shared" si="1"/>
        <v>94.44444444444444</v>
      </c>
      <c r="H19" s="35">
        <v>5</v>
      </c>
      <c r="I19" s="34">
        <f t="shared" si="2"/>
        <v>5.555555555555555</v>
      </c>
      <c r="J19" s="35">
        <v>0</v>
      </c>
      <c r="K19" s="34">
        <f t="shared" si="3"/>
        <v>0</v>
      </c>
      <c r="L19" s="33">
        <f t="shared" si="4"/>
        <v>90</v>
      </c>
      <c r="M19" s="35">
        <v>503</v>
      </c>
      <c r="N19" s="33">
        <f t="shared" si="5"/>
        <v>593</v>
      </c>
      <c r="O19" s="34">
        <f t="shared" si="6"/>
        <v>94.12698412698413</v>
      </c>
      <c r="P19" s="35">
        <v>2.36</v>
      </c>
      <c r="Q19" s="33">
        <f>E19-N19</f>
        <v>37</v>
      </c>
      <c r="R19" s="34">
        <f>IF(E19=0,0,Q19/E19*100)</f>
        <v>5.873015873015873</v>
      </c>
      <c r="S19" s="33">
        <f t="shared" si="7"/>
        <v>37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263</v>
      </c>
      <c r="C20" s="35">
        <v>21</v>
      </c>
      <c r="D20" s="35">
        <v>26</v>
      </c>
      <c r="E20" s="33">
        <f t="shared" si="0"/>
        <v>310</v>
      </c>
      <c r="F20" s="35">
        <v>26</v>
      </c>
      <c r="G20" s="34">
        <f t="shared" si="1"/>
        <v>92.85714285714286</v>
      </c>
      <c r="H20" s="35">
        <v>2</v>
      </c>
      <c r="I20" s="34">
        <f t="shared" si="2"/>
        <v>7.142857142857142</v>
      </c>
      <c r="J20" s="35">
        <v>0</v>
      </c>
      <c r="K20" s="34">
        <f t="shared" si="3"/>
        <v>0</v>
      </c>
      <c r="L20" s="33">
        <f t="shared" si="4"/>
        <v>28</v>
      </c>
      <c r="M20" s="35">
        <v>267</v>
      </c>
      <c r="N20" s="33">
        <f t="shared" si="5"/>
        <v>295</v>
      </c>
      <c r="O20" s="34">
        <f t="shared" si="6"/>
        <v>95.16129032258065</v>
      </c>
      <c r="P20" s="35">
        <v>1.86</v>
      </c>
      <c r="Q20" s="33">
        <f>E20-N20</f>
        <v>15</v>
      </c>
      <c r="R20" s="34">
        <f>IF(E20=0,0,Q20/E20*100)</f>
        <v>4.838709677419355</v>
      </c>
      <c r="S20" s="33">
        <f t="shared" si="7"/>
        <v>15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1053</v>
      </c>
      <c r="C21" s="35">
        <v>203</v>
      </c>
      <c r="D21" s="35">
        <v>342</v>
      </c>
      <c r="E21" s="33">
        <f t="shared" si="0"/>
        <v>1598</v>
      </c>
      <c r="F21" s="35">
        <v>429</v>
      </c>
      <c r="G21" s="34">
        <f t="shared" si="1"/>
        <v>94.07894736842105</v>
      </c>
      <c r="H21" s="35">
        <v>27</v>
      </c>
      <c r="I21" s="34">
        <f t="shared" si="2"/>
        <v>5.921052631578947</v>
      </c>
      <c r="J21" s="35">
        <v>0</v>
      </c>
      <c r="K21" s="34">
        <f t="shared" si="3"/>
        <v>0</v>
      </c>
      <c r="L21" s="33">
        <f t="shared" si="4"/>
        <v>456</v>
      </c>
      <c r="M21" s="35">
        <v>1026</v>
      </c>
      <c r="N21" s="33">
        <f t="shared" si="5"/>
        <v>1482</v>
      </c>
      <c r="O21" s="34">
        <f t="shared" si="6"/>
        <v>92.74092615769712</v>
      </c>
      <c r="P21" s="35">
        <v>1.55</v>
      </c>
      <c r="Q21" s="33">
        <f>E21-N21</f>
        <v>116</v>
      </c>
      <c r="R21" s="34">
        <f>IF(E21=0,0,Q21/E21*100)</f>
        <v>7.259073842302878</v>
      </c>
      <c r="S21" s="33">
        <f t="shared" si="7"/>
        <v>116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866</v>
      </c>
      <c r="C22" s="35">
        <v>164</v>
      </c>
      <c r="D22" s="35">
        <v>372</v>
      </c>
      <c r="E22" s="33">
        <f t="shared" si="0"/>
        <v>1402</v>
      </c>
      <c r="F22" s="35">
        <v>505</v>
      </c>
      <c r="G22" s="34">
        <f t="shared" si="1"/>
        <v>98.6328125</v>
      </c>
      <c r="H22" s="35">
        <v>7</v>
      </c>
      <c r="I22" s="34">
        <f t="shared" si="2"/>
        <v>1.3671875</v>
      </c>
      <c r="J22" s="35">
        <v>0</v>
      </c>
      <c r="K22" s="34">
        <f t="shared" si="3"/>
        <v>0</v>
      </c>
      <c r="L22" s="33">
        <f t="shared" si="4"/>
        <v>512</v>
      </c>
      <c r="M22" s="35">
        <v>809</v>
      </c>
      <c r="N22" s="33">
        <f t="shared" si="5"/>
        <v>1321</v>
      </c>
      <c r="O22" s="34">
        <f t="shared" si="6"/>
        <v>94.2225392296719</v>
      </c>
      <c r="P22" s="35">
        <v>1.18</v>
      </c>
      <c r="Q22" s="33">
        <f>E22-N22</f>
        <v>81</v>
      </c>
      <c r="R22" s="34">
        <f>IF(E22=0,0,Q22/E22*100)</f>
        <v>5.777460770328103</v>
      </c>
      <c r="S22" s="33">
        <f t="shared" si="7"/>
        <v>81</v>
      </c>
      <c r="T22" s="35">
        <v>0</v>
      </c>
      <c r="U22" s="30"/>
      <c r="V22" s="12"/>
    </row>
    <row r="23" spans="1:22" ht="16.5" customHeight="1">
      <c r="A23" s="20" t="s">
        <v>41</v>
      </c>
      <c r="B23" s="35">
        <v>1359</v>
      </c>
      <c r="C23" s="35">
        <v>115</v>
      </c>
      <c r="D23" s="35">
        <v>440</v>
      </c>
      <c r="E23" s="33">
        <f t="shared" si="0"/>
        <v>1914</v>
      </c>
      <c r="F23" s="35">
        <v>615</v>
      </c>
      <c r="G23" s="34">
        <f t="shared" si="1"/>
        <v>94.76117103235747</v>
      </c>
      <c r="H23" s="35">
        <v>34</v>
      </c>
      <c r="I23" s="34">
        <f t="shared" si="2"/>
        <v>5.238828967642527</v>
      </c>
      <c r="J23" s="35">
        <v>0</v>
      </c>
      <c r="K23" s="34">
        <f t="shared" si="3"/>
        <v>0</v>
      </c>
      <c r="L23" s="33">
        <f t="shared" si="4"/>
        <v>649</v>
      </c>
      <c r="M23" s="35">
        <v>1149</v>
      </c>
      <c r="N23" s="33">
        <f t="shared" si="5"/>
        <v>1798</v>
      </c>
      <c r="O23" s="34">
        <f t="shared" si="6"/>
        <v>93.93939393939394</v>
      </c>
      <c r="P23" s="35">
        <v>2.14</v>
      </c>
      <c r="Q23" s="33">
        <f>E23-N23</f>
        <v>116</v>
      </c>
      <c r="R23" s="34">
        <f>IF(E23=0,0,Q23/E23*100)</f>
        <v>6.0606060606060606</v>
      </c>
      <c r="S23" s="33">
        <f t="shared" si="7"/>
        <v>116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1238</v>
      </c>
      <c r="C24" s="35">
        <v>245</v>
      </c>
      <c r="D24" s="35">
        <v>475</v>
      </c>
      <c r="E24" s="33">
        <f t="shared" si="0"/>
        <v>1958</v>
      </c>
      <c r="F24" s="35">
        <v>626</v>
      </c>
      <c r="G24" s="34">
        <f t="shared" si="1"/>
        <v>97.96557120500783</v>
      </c>
      <c r="H24" s="35">
        <v>13</v>
      </c>
      <c r="I24" s="34">
        <f t="shared" si="2"/>
        <v>2.0344287949921753</v>
      </c>
      <c r="J24" s="35">
        <v>0</v>
      </c>
      <c r="K24" s="34">
        <f t="shared" si="3"/>
        <v>0</v>
      </c>
      <c r="L24" s="33">
        <f t="shared" si="4"/>
        <v>639</v>
      </c>
      <c r="M24" s="35">
        <v>1196</v>
      </c>
      <c r="N24" s="33">
        <f t="shared" si="5"/>
        <v>1835</v>
      </c>
      <c r="O24" s="34">
        <f t="shared" si="6"/>
        <v>93.71807967313586</v>
      </c>
      <c r="P24" s="35">
        <v>1.73</v>
      </c>
      <c r="Q24" s="33">
        <f>E24-N24</f>
        <v>123</v>
      </c>
      <c r="R24" s="34">
        <f>IF(E24=0,0,Q24/E24*100)</f>
        <v>6.281920326864148</v>
      </c>
      <c r="S24" s="33">
        <f t="shared" si="7"/>
        <v>122</v>
      </c>
      <c r="T24" s="35">
        <v>1</v>
      </c>
      <c r="U24" s="30"/>
      <c r="V24" s="5"/>
    </row>
    <row r="25" spans="1:22" s="2" customFormat="1" ht="16.5" customHeight="1">
      <c r="A25" s="26" t="s">
        <v>43</v>
      </c>
      <c r="B25" s="35">
        <v>934</v>
      </c>
      <c r="C25" s="35">
        <v>126</v>
      </c>
      <c r="D25" s="35">
        <v>357</v>
      </c>
      <c r="E25" s="33">
        <f t="shared" si="0"/>
        <v>1417</v>
      </c>
      <c r="F25" s="35">
        <v>495</v>
      </c>
      <c r="G25" s="34">
        <f t="shared" si="1"/>
        <v>97.82608695652173</v>
      </c>
      <c r="H25" s="35">
        <v>11</v>
      </c>
      <c r="I25" s="34">
        <f t="shared" si="2"/>
        <v>2.1739130434782608</v>
      </c>
      <c r="J25" s="35">
        <v>0</v>
      </c>
      <c r="K25" s="34">
        <f t="shared" si="3"/>
        <v>0</v>
      </c>
      <c r="L25" s="33">
        <f t="shared" si="4"/>
        <v>506</v>
      </c>
      <c r="M25" s="35">
        <v>797</v>
      </c>
      <c r="N25" s="33">
        <f t="shared" si="5"/>
        <v>1303</v>
      </c>
      <c r="O25" s="34">
        <f t="shared" si="6"/>
        <v>91.95483415666902</v>
      </c>
      <c r="P25" s="35">
        <v>1.57</v>
      </c>
      <c r="Q25" s="33">
        <f>E25-N25</f>
        <v>114</v>
      </c>
      <c r="R25" s="34">
        <f>IF(E25=0,0,Q25/E25*100)</f>
        <v>8.045165843330981</v>
      </c>
      <c r="S25" s="33">
        <f t="shared" si="7"/>
        <v>114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653</v>
      </c>
      <c r="C26" s="35">
        <v>56</v>
      </c>
      <c r="D26" s="35">
        <v>316</v>
      </c>
      <c r="E26" s="33">
        <f>B26+C26+D26</f>
        <v>1025</v>
      </c>
      <c r="F26" s="35">
        <v>274</v>
      </c>
      <c r="G26" s="34">
        <f>IF(L26=0,0,F26/L26*100)</f>
        <v>93.83561643835617</v>
      </c>
      <c r="H26" s="35">
        <v>18</v>
      </c>
      <c r="I26" s="34">
        <f>IF(L26=0,0,H26/L26*100)</f>
        <v>6.164383561643835</v>
      </c>
      <c r="J26" s="35">
        <v>0</v>
      </c>
      <c r="K26" s="34">
        <f>IF(L26=0,0,J26/L26*100)</f>
        <v>0</v>
      </c>
      <c r="L26" s="33">
        <f>F26+H26+J26</f>
        <v>292</v>
      </c>
      <c r="M26" s="35">
        <v>651</v>
      </c>
      <c r="N26" s="33">
        <f>L26+M26</f>
        <v>943</v>
      </c>
      <c r="O26" s="34">
        <f>IF(E26=0,0,N26/E26*100)</f>
        <v>92</v>
      </c>
      <c r="P26" s="35">
        <v>2.27</v>
      </c>
      <c r="Q26" s="33">
        <f>E26-N26</f>
        <v>82</v>
      </c>
      <c r="R26" s="34">
        <f>IF(E26=0,0,Q26/E26*100)</f>
        <v>8</v>
      </c>
      <c r="S26" s="33">
        <f>Q26-T26</f>
        <v>82</v>
      </c>
      <c r="T26" s="35">
        <v>0</v>
      </c>
    </row>
    <row r="27" spans="1:21" s="5" customFormat="1" ht="16.5" customHeight="1">
      <c r="A27" s="20" t="s">
        <v>61</v>
      </c>
      <c r="B27" s="35">
        <v>750</v>
      </c>
      <c r="C27" s="35">
        <v>118</v>
      </c>
      <c r="D27" s="35">
        <v>272</v>
      </c>
      <c r="E27" s="33">
        <f>B27+C27+D27</f>
        <v>1140</v>
      </c>
      <c r="F27" s="35">
        <v>323</v>
      </c>
      <c r="G27" s="34">
        <f>IF(L27=0,0,F27/L27*100)</f>
        <v>95</v>
      </c>
      <c r="H27" s="35">
        <v>17</v>
      </c>
      <c r="I27" s="34">
        <f>IF(L27=0,0,H27/L27*100)</f>
        <v>5</v>
      </c>
      <c r="J27" s="35">
        <v>0</v>
      </c>
      <c r="K27" s="34">
        <f>IF(L27=0,0,J27/L27*100)</f>
        <v>0</v>
      </c>
      <c r="L27" s="33">
        <f>F27+H27+J27</f>
        <v>340</v>
      </c>
      <c r="M27" s="35">
        <v>697</v>
      </c>
      <c r="N27" s="33">
        <f>L27+M27</f>
        <v>1037</v>
      </c>
      <c r="O27" s="34">
        <f>IF(E27=0,0,N27/E27*100)</f>
        <v>90.96491228070175</v>
      </c>
      <c r="P27" s="35">
        <v>1.61</v>
      </c>
      <c r="Q27" s="33">
        <f>E27-N27</f>
        <v>103</v>
      </c>
      <c r="R27" s="34">
        <f>IF(E27=0,0,Q27/E27*100)</f>
        <v>9.035087719298247</v>
      </c>
      <c r="S27" s="33">
        <f>Q27-T27</f>
        <v>103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534</v>
      </c>
      <c r="C28" s="35">
        <v>45</v>
      </c>
      <c r="D28" s="35">
        <v>204</v>
      </c>
      <c r="E28" s="33">
        <f>B28+C28+D28</f>
        <v>783</v>
      </c>
      <c r="F28" s="35">
        <v>158</v>
      </c>
      <c r="G28" s="34">
        <f>IF(L28=0,0,F28/L28*100)</f>
        <v>97.53086419753086</v>
      </c>
      <c r="H28" s="35">
        <v>4</v>
      </c>
      <c r="I28" s="34">
        <f>IF(L28=0,0,H28/L28*100)</f>
        <v>2.4691358024691357</v>
      </c>
      <c r="J28" s="35">
        <v>0</v>
      </c>
      <c r="K28" s="34">
        <f>IF(L28=0,0,J28/L28*100)</f>
        <v>0</v>
      </c>
      <c r="L28" s="33">
        <f>F28+H28+J28</f>
        <v>162</v>
      </c>
      <c r="M28" s="35">
        <v>580</v>
      </c>
      <c r="N28" s="33">
        <f>L28+M28</f>
        <v>742</v>
      </c>
      <c r="O28" s="34">
        <f>IF(E28=0,0,N28/E28*100)</f>
        <v>94.76372924648787</v>
      </c>
      <c r="P28" s="35">
        <v>2.01</v>
      </c>
      <c r="Q28" s="33">
        <f>E28-N28</f>
        <v>41</v>
      </c>
      <c r="R28" s="34">
        <f>IF(E28=0,0,Q28/E28*100)</f>
        <v>5.236270753512133</v>
      </c>
      <c r="S28" s="33">
        <f>Q28-T28</f>
        <v>41</v>
      </c>
      <c r="T28" s="35">
        <v>0</v>
      </c>
      <c r="U28" s="36"/>
    </row>
    <row r="29" spans="1:21" s="4" customFormat="1" ht="17.25" customHeight="1">
      <c r="A29" s="27" t="s">
        <v>84</v>
      </c>
      <c r="B29" s="43">
        <v>934</v>
      </c>
      <c r="C29" s="43">
        <v>160</v>
      </c>
      <c r="D29" s="43">
        <v>267</v>
      </c>
      <c r="E29" s="41">
        <v>1361</v>
      </c>
      <c r="F29" s="43">
        <v>339</v>
      </c>
      <c r="G29" s="44">
        <v>100</v>
      </c>
      <c r="H29" s="43">
        <v>0</v>
      </c>
      <c r="I29" s="44">
        <v>0</v>
      </c>
      <c r="J29" s="43">
        <v>0</v>
      </c>
      <c r="K29" s="44">
        <v>0</v>
      </c>
      <c r="L29" s="41">
        <v>339</v>
      </c>
      <c r="M29" s="43">
        <v>863</v>
      </c>
      <c r="N29" s="43">
        <v>1202</v>
      </c>
      <c r="O29" s="45">
        <v>88.32</v>
      </c>
      <c r="P29" s="42">
        <v>1.35</v>
      </c>
      <c r="Q29" s="46">
        <v>159</v>
      </c>
      <c r="R29" s="47">
        <v>11.68</v>
      </c>
      <c r="S29" s="46">
        <v>159</v>
      </c>
      <c r="T29" s="40">
        <v>0</v>
      </c>
      <c r="U29" s="36"/>
    </row>
    <row r="30" spans="1:21" s="4" customFormat="1" ht="16.5" customHeight="1">
      <c r="A30" s="27" t="s">
        <v>86</v>
      </c>
      <c r="B30" s="35">
        <v>1441</v>
      </c>
      <c r="C30" s="35">
        <v>183</v>
      </c>
      <c r="D30" s="35">
        <v>414</v>
      </c>
      <c r="E30" s="33">
        <f aca="true" t="shared" si="8" ref="E30:E46">B30+C30+D30</f>
        <v>2038</v>
      </c>
      <c r="F30" s="35">
        <v>336</v>
      </c>
      <c r="G30" s="34">
        <f aca="true" t="shared" si="9" ref="G30:G46">IF(L30=0,0,F30/L30*100)</f>
        <v>82.15158924205379</v>
      </c>
      <c r="H30" s="35">
        <v>72</v>
      </c>
      <c r="I30" s="34">
        <f aca="true" t="shared" si="10" ref="I30:I46">IF(L30=0,0,H30/L30*100)</f>
        <v>17.6039119804401</v>
      </c>
      <c r="J30" s="35">
        <v>1</v>
      </c>
      <c r="K30" s="34">
        <f aca="true" t="shared" si="11" ref="K30:K46">IF(L30=0,0,J30/L30*100)</f>
        <v>0.24449877750611246</v>
      </c>
      <c r="L30" s="33">
        <f aca="true" t="shared" si="12" ref="L30:L46">F30+H30+J30</f>
        <v>409</v>
      </c>
      <c r="M30" s="35">
        <v>1436</v>
      </c>
      <c r="N30" s="33">
        <f aca="true" t="shared" si="13" ref="N30:N46">L30+M30</f>
        <v>1845</v>
      </c>
      <c r="O30" s="34">
        <f aca="true" t="shared" si="14" ref="O30:O46">IF(E30=0,0,N30/E30*100)</f>
        <v>90.52993130520117</v>
      </c>
      <c r="P30" s="35">
        <v>4.11</v>
      </c>
      <c r="Q30" s="33">
        <f>E30-N30</f>
        <v>193</v>
      </c>
      <c r="R30" s="34">
        <f>IF(E30=0,0,Q30/E30*100)</f>
        <v>9.470068694798822</v>
      </c>
      <c r="S30" s="33">
        <f aca="true" t="shared" si="15" ref="S30:S46">Q30-T30</f>
        <v>191</v>
      </c>
      <c r="T30" s="35">
        <v>2</v>
      </c>
      <c r="U30" s="36"/>
    </row>
    <row r="31" spans="1:21" s="4" customFormat="1" ht="16.5" customHeight="1">
      <c r="A31" s="27" t="s">
        <v>87</v>
      </c>
      <c r="B31" s="35">
        <v>1179</v>
      </c>
      <c r="C31" s="35">
        <v>158</v>
      </c>
      <c r="D31" s="35">
        <v>228</v>
      </c>
      <c r="E31" s="33">
        <f t="shared" si="8"/>
        <v>1565</v>
      </c>
      <c r="F31" s="35">
        <v>329</v>
      </c>
      <c r="G31" s="34">
        <f t="shared" si="9"/>
        <v>83.92857142857143</v>
      </c>
      <c r="H31" s="35">
        <v>63</v>
      </c>
      <c r="I31" s="34">
        <f t="shared" si="10"/>
        <v>16.071428571428573</v>
      </c>
      <c r="J31" s="35">
        <v>0</v>
      </c>
      <c r="K31" s="34">
        <f t="shared" si="11"/>
        <v>0</v>
      </c>
      <c r="L31" s="33">
        <f t="shared" si="12"/>
        <v>392</v>
      </c>
      <c r="M31" s="35">
        <v>1028</v>
      </c>
      <c r="N31" s="33">
        <f t="shared" si="13"/>
        <v>1420</v>
      </c>
      <c r="O31" s="34">
        <f t="shared" si="14"/>
        <v>90.73482428115017</v>
      </c>
      <c r="P31" s="35">
        <v>3.66</v>
      </c>
      <c r="Q31" s="33">
        <f>E31-N31</f>
        <v>145</v>
      </c>
      <c r="R31" s="34">
        <f>IF(E31=0,0,Q31/E31*100)</f>
        <v>9.26517571884984</v>
      </c>
      <c r="S31" s="33">
        <f t="shared" si="15"/>
        <v>145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1684</v>
      </c>
      <c r="C32" s="35">
        <v>111</v>
      </c>
      <c r="D32" s="35">
        <v>517</v>
      </c>
      <c r="E32" s="33">
        <f t="shared" si="8"/>
        <v>2312</v>
      </c>
      <c r="F32" s="35">
        <v>916</v>
      </c>
      <c r="G32" s="34">
        <f t="shared" si="9"/>
        <v>99.34924078091106</v>
      </c>
      <c r="H32" s="35">
        <v>5</v>
      </c>
      <c r="I32" s="34">
        <f t="shared" si="10"/>
        <v>0.5422993492407809</v>
      </c>
      <c r="J32" s="35">
        <v>1</v>
      </c>
      <c r="K32" s="34">
        <f t="shared" si="11"/>
        <v>0.10845986984815618</v>
      </c>
      <c r="L32" s="33">
        <f t="shared" si="12"/>
        <v>922</v>
      </c>
      <c r="M32" s="35">
        <v>1231</v>
      </c>
      <c r="N32" s="33">
        <f t="shared" si="13"/>
        <v>2153</v>
      </c>
      <c r="O32" s="34">
        <f t="shared" si="14"/>
        <v>93.12283737024222</v>
      </c>
      <c r="P32" s="35">
        <v>1.47</v>
      </c>
      <c r="Q32" s="33">
        <f>E32-N32</f>
        <v>159</v>
      </c>
      <c r="R32" s="34">
        <f>IF(E32=0,0,Q32/E32*100)</f>
        <v>6.877162629757786</v>
      </c>
      <c r="S32" s="33">
        <f t="shared" si="15"/>
        <v>159</v>
      </c>
      <c r="T32" s="35">
        <v>0</v>
      </c>
      <c r="U32" s="36"/>
    </row>
    <row r="33" spans="1:22" ht="16.5" customHeight="1">
      <c r="A33" s="20" t="s">
        <v>44</v>
      </c>
      <c r="B33" s="35">
        <v>226</v>
      </c>
      <c r="C33" s="35">
        <v>26</v>
      </c>
      <c r="D33" s="35">
        <v>14</v>
      </c>
      <c r="E33" s="33">
        <f t="shared" si="8"/>
        <v>266</v>
      </c>
      <c r="F33" s="35">
        <v>21</v>
      </c>
      <c r="G33" s="34">
        <f t="shared" si="9"/>
        <v>95.45454545454545</v>
      </c>
      <c r="H33" s="35">
        <v>1</v>
      </c>
      <c r="I33" s="34">
        <f t="shared" si="10"/>
        <v>4.545454545454546</v>
      </c>
      <c r="J33" s="35">
        <v>0</v>
      </c>
      <c r="K33" s="34">
        <f t="shared" si="11"/>
        <v>0</v>
      </c>
      <c r="L33" s="33">
        <f t="shared" si="12"/>
        <v>22</v>
      </c>
      <c r="M33" s="35">
        <v>206</v>
      </c>
      <c r="N33" s="33">
        <f t="shared" si="13"/>
        <v>228</v>
      </c>
      <c r="O33" s="34">
        <f t="shared" si="14"/>
        <v>85.71428571428571</v>
      </c>
      <c r="P33" s="35">
        <v>3.16</v>
      </c>
      <c r="Q33" s="33">
        <f>E33-N33</f>
        <v>38</v>
      </c>
      <c r="R33" s="34">
        <f>IF(E33=0,0,Q33/E33*100)</f>
        <v>14.285714285714285</v>
      </c>
      <c r="S33" s="33">
        <f t="shared" si="15"/>
        <v>35</v>
      </c>
      <c r="T33" s="35">
        <v>3</v>
      </c>
      <c r="U33" s="12"/>
      <c r="V33" s="5"/>
    </row>
    <row r="34" spans="1:20" ht="16.5" customHeight="1">
      <c r="A34" s="20" t="s">
        <v>45</v>
      </c>
      <c r="B34" s="35">
        <v>263</v>
      </c>
      <c r="C34" s="35">
        <v>57</v>
      </c>
      <c r="D34" s="35">
        <v>42</v>
      </c>
      <c r="E34" s="33">
        <f t="shared" si="8"/>
        <v>362</v>
      </c>
      <c r="F34" s="35">
        <v>18</v>
      </c>
      <c r="G34" s="34">
        <f t="shared" si="9"/>
        <v>94.73684210526315</v>
      </c>
      <c r="H34" s="35">
        <v>1</v>
      </c>
      <c r="I34" s="34">
        <f t="shared" si="10"/>
        <v>5.263157894736842</v>
      </c>
      <c r="J34" s="35">
        <v>0</v>
      </c>
      <c r="K34" s="34">
        <f t="shared" si="11"/>
        <v>0</v>
      </c>
      <c r="L34" s="33">
        <f t="shared" si="12"/>
        <v>19</v>
      </c>
      <c r="M34" s="35">
        <v>295</v>
      </c>
      <c r="N34" s="33">
        <f t="shared" si="13"/>
        <v>314</v>
      </c>
      <c r="O34" s="34">
        <f t="shared" si="14"/>
        <v>86.74033149171271</v>
      </c>
      <c r="P34" s="35">
        <v>2.53</v>
      </c>
      <c r="Q34" s="33">
        <f>E34-N34</f>
        <v>48</v>
      </c>
      <c r="R34" s="34">
        <f>IF(E34=0,0,Q34/E34*100)</f>
        <v>13.259668508287293</v>
      </c>
      <c r="S34" s="33">
        <f t="shared" si="15"/>
        <v>48</v>
      </c>
      <c r="T34" s="35">
        <v>0</v>
      </c>
    </row>
    <row r="35" spans="1:20" ht="16.5" customHeight="1">
      <c r="A35" s="20" t="s">
        <v>46</v>
      </c>
      <c r="B35" s="35">
        <v>180</v>
      </c>
      <c r="C35" s="35">
        <v>14</v>
      </c>
      <c r="D35" s="35">
        <v>39</v>
      </c>
      <c r="E35" s="33">
        <f t="shared" si="8"/>
        <v>233</v>
      </c>
      <c r="F35" s="35">
        <v>40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40</v>
      </c>
      <c r="M35" s="35">
        <v>187</v>
      </c>
      <c r="N35" s="33">
        <f t="shared" si="13"/>
        <v>227</v>
      </c>
      <c r="O35" s="34">
        <f t="shared" si="14"/>
        <v>97.42489270386267</v>
      </c>
      <c r="P35" s="35">
        <v>1.45</v>
      </c>
      <c r="Q35" s="33">
        <f>E35-N35</f>
        <v>6</v>
      </c>
      <c r="R35" s="34">
        <f>IF(E35=0,0,Q35/E35*100)</f>
        <v>2.575107296137339</v>
      </c>
      <c r="S35" s="33">
        <f t="shared" si="15"/>
        <v>6</v>
      </c>
      <c r="T35" s="35">
        <v>0</v>
      </c>
    </row>
    <row r="36" spans="1:20" ht="16.5" customHeight="1">
      <c r="A36" s="20" t="s">
        <v>47</v>
      </c>
      <c r="B36" s="35">
        <v>408</v>
      </c>
      <c r="C36" s="35">
        <v>46</v>
      </c>
      <c r="D36" s="35">
        <v>118</v>
      </c>
      <c r="E36" s="33">
        <f t="shared" si="8"/>
        <v>572</v>
      </c>
      <c r="F36" s="35">
        <v>143</v>
      </c>
      <c r="G36" s="34">
        <f t="shared" si="9"/>
        <v>90.50632911392405</v>
      </c>
      <c r="H36" s="35">
        <v>13</v>
      </c>
      <c r="I36" s="34">
        <f t="shared" si="10"/>
        <v>8.227848101265822</v>
      </c>
      <c r="J36" s="35">
        <v>2</v>
      </c>
      <c r="K36" s="34">
        <f t="shared" si="11"/>
        <v>1.2658227848101267</v>
      </c>
      <c r="L36" s="33">
        <f t="shared" si="12"/>
        <v>158</v>
      </c>
      <c r="M36" s="35">
        <v>366</v>
      </c>
      <c r="N36" s="33">
        <f t="shared" si="13"/>
        <v>524</v>
      </c>
      <c r="O36" s="34">
        <f t="shared" si="14"/>
        <v>91.6083916083916</v>
      </c>
      <c r="P36" s="35">
        <v>3.18</v>
      </c>
      <c r="Q36" s="33">
        <f>E36-N36</f>
        <v>48</v>
      </c>
      <c r="R36" s="34">
        <f>IF(E36=0,0,Q36/E36*100)</f>
        <v>8.391608391608392</v>
      </c>
      <c r="S36" s="33">
        <f t="shared" si="15"/>
        <v>48</v>
      </c>
      <c r="T36" s="35">
        <v>0</v>
      </c>
    </row>
    <row r="37" spans="1:20" ht="16.5" customHeight="1">
      <c r="A37" s="29" t="s">
        <v>48</v>
      </c>
      <c r="B37" s="35">
        <v>177</v>
      </c>
      <c r="C37" s="35">
        <v>10</v>
      </c>
      <c r="D37" s="35">
        <v>35</v>
      </c>
      <c r="E37" s="33">
        <f t="shared" si="8"/>
        <v>222</v>
      </c>
      <c r="F37" s="35">
        <v>38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38</v>
      </c>
      <c r="M37" s="35">
        <v>161</v>
      </c>
      <c r="N37" s="33">
        <f t="shared" si="13"/>
        <v>199</v>
      </c>
      <c r="O37" s="34">
        <f t="shared" si="14"/>
        <v>89.63963963963964</v>
      </c>
      <c r="P37" s="35">
        <v>1.05</v>
      </c>
      <c r="Q37" s="33">
        <f>E37-N37</f>
        <v>23</v>
      </c>
      <c r="R37" s="34">
        <f>IF(E37=0,0,Q37/E37*100)</f>
        <v>10.36036036036036</v>
      </c>
      <c r="S37" s="33">
        <f t="shared" si="15"/>
        <v>23</v>
      </c>
      <c r="T37" s="35">
        <v>0</v>
      </c>
    </row>
    <row r="38" spans="1:20" ht="16.5" customHeight="1">
      <c r="A38" s="20" t="s">
        <v>49</v>
      </c>
      <c r="B38" s="35">
        <v>309</v>
      </c>
      <c r="C38" s="35">
        <v>42</v>
      </c>
      <c r="D38" s="35">
        <v>59</v>
      </c>
      <c r="E38" s="33">
        <f t="shared" si="8"/>
        <v>410</v>
      </c>
      <c r="F38" s="35">
        <v>59</v>
      </c>
      <c r="G38" s="34">
        <f t="shared" si="9"/>
        <v>100</v>
      </c>
      <c r="H38" s="35">
        <v>0</v>
      </c>
      <c r="I38" s="34">
        <f t="shared" si="10"/>
        <v>0</v>
      </c>
      <c r="J38" s="35">
        <v>0</v>
      </c>
      <c r="K38" s="34">
        <f t="shared" si="11"/>
        <v>0</v>
      </c>
      <c r="L38" s="33">
        <f t="shared" si="12"/>
        <v>59</v>
      </c>
      <c r="M38" s="35">
        <v>337</v>
      </c>
      <c r="N38" s="33">
        <f t="shared" si="13"/>
        <v>396</v>
      </c>
      <c r="O38" s="34">
        <f t="shared" si="14"/>
        <v>96.58536585365853</v>
      </c>
      <c r="P38" s="35">
        <v>1.19</v>
      </c>
      <c r="Q38" s="33">
        <f>E38-N38</f>
        <v>14</v>
      </c>
      <c r="R38" s="34">
        <f>IF(E38=0,0,Q38/E38*100)</f>
        <v>3.414634146341464</v>
      </c>
      <c r="S38" s="33">
        <f t="shared" si="15"/>
        <v>14</v>
      </c>
      <c r="T38" s="35">
        <v>0</v>
      </c>
    </row>
    <row r="39" spans="1:20" ht="16.5" customHeight="1">
      <c r="A39" s="20" t="s">
        <v>50</v>
      </c>
      <c r="B39" s="35">
        <v>362</v>
      </c>
      <c r="C39" s="35">
        <v>56</v>
      </c>
      <c r="D39" s="35">
        <v>162</v>
      </c>
      <c r="E39" s="33">
        <f t="shared" si="8"/>
        <v>580</v>
      </c>
      <c r="F39" s="35">
        <v>128</v>
      </c>
      <c r="G39" s="34">
        <f t="shared" si="9"/>
        <v>94.81481481481482</v>
      </c>
      <c r="H39" s="35">
        <v>7</v>
      </c>
      <c r="I39" s="34">
        <f t="shared" si="10"/>
        <v>5.185185185185185</v>
      </c>
      <c r="J39" s="35">
        <v>0</v>
      </c>
      <c r="K39" s="34">
        <f t="shared" si="11"/>
        <v>0</v>
      </c>
      <c r="L39" s="33">
        <f t="shared" si="12"/>
        <v>135</v>
      </c>
      <c r="M39" s="35">
        <v>409</v>
      </c>
      <c r="N39" s="33">
        <f t="shared" si="13"/>
        <v>544</v>
      </c>
      <c r="O39" s="34">
        <f t="shared" si="14"/>
        <v>93.79310344827586</v>
      </c>
      <c r="P39" s="35">
        <v>2.11</v>
      </c>
      <c r="Q39" s="33">
        <f>E39-N39</f>
        <v>36</v>
      </c>
      <c r="R39" s="34">
        <f>IF(E39=0,0,Q39/E39*100)</f>
        <v>6.206896551724138</v>
      </c>
      <c r="S39" s="33">
        <f t="shared" si="15"/>
        <v>36</v>
      </c>
      <c r="T39" s="35">
        <v>0</v>
      </c>
    </row>
    <row r="40" spans="1:20" ht="16.5" customHeight="1">
      <c r="A40" s="20" t="s">
        <v>51</v>
      </c>
      <c r="B40" s="35">
        <v>279</v>
      </c>
      <c r="C40" s="35">
        <v>22</v>
      </c>
      <c r="D40" s="35">
        <v>53</v>
      </c>
      <c r="E40" s="33">
        <f t="shared" si="8"/>
        <v>354</v>
      </c>
      <c r="F40" s="35">
        <v>58</v>
      </c>
      <c r="G40" s="34">
        <f t="shared" si="9"/>
        <v>98.30508474576271</v>
      </c>
      <c r="H40" s="35">
        <v>1</v>
      </c>
      <c r="I40" s="34">
        <f t="shared" si="10"/>
        <v>1.694915254237288</v>
      </c>
      <c r="J40" s="35">
        <v>0</v>
      </c>
      <c r="K40" s="34">
        <f t="shared" si="11"/>
        <v>0</v>
      </c>
      <c r="L40" s="33">
        <f t="shared" si="12"/>
        <v>59</v>
      </c>
      <c r="M40" s="35">
        <v>266</v>
      </c>
      <c r="N40" s="33">
        <f t="shared" si="13"/>
        <v>325</v>
      </c>
      <c r="O40" s="34">
        <f t="shared" si="14"/>
        <v>91.80790960451978</v>
      </c>
      <c r="P40" s="35">
        <v>3.14</v>
      </c>
      <c r="Q40" s="33">
        <f>E40-N40</f>
        <v>29</v>
      </c>
      <c r="R40" s="34">
        <f>IF(E40=0,0,Q40/E40*100)</f>
        <v>8.192090395480225</v>
      </c>
      <c r="S40" s="33">
        <f t="shared" si="15"/>
        <v>29</v>
      </c>
      <c r="T40" s="35">
        <v>0</v>
      </c>
    </row>
    <row r="41" spans="1:20" ht="16.5" customHeight="1">
      <c r="A41" s="20" t="s">
        <v>52</v>
      </c>
      <c r="B41" s="35">
        <v>241</v>
      </c>
      <c r="C41" s="35">
        <v>25</v>
      </c>
      <c r="D41" s="35">
        <v>50</v>
      </c>
      <c r="E41" s="33">
        <f t="shared" si="8"/>
        <v>316</v>
      </c>
      <c r="F41" s="35">
        <v>66</v>
      </c>
      <c r="G41" s="34">
        <f t="shared" si="9"/>
        <v>100</v>
      </c>
      <c r="H41" s="35">
        <v>0</v>
      </c>
      <c r="I41" s="34">
        <f t="shared" si="10"/>
        <v>0</v>
      </c>
      <c r="J41" s="35">
        <v>0</v>
      </c>
      <c r="K41" s="34">
        <f t="shared" si="11"/>
        <v>0</v>
      </c>
      <c r="L41" s="33">
        <f t="shared" si="12"/>
        <v>66</v>
      </c>
      <c r="M41" s="35">
        <v>229</v>
      </c>
      <c r="N41" s="33">
        <f t="shared" si="13"/>
        <v>295</v>
      </c>
      <c r="O41" s="34">
        <f t="shared" si="14"/>
        <v>93.35443037974683</v>
      </c>
      <c r="P41" s="35">
        <v>1.44</v>
      </c>
      <c r="Q41" s="33">
        <f>E41-N41</f>
        <v>21</v>
      </c>
      <c r="R41" s="34">
        <f>IF(E41=0,0,Q41/E41*100)</f>
        <v>6.645569620253164</v>
      </c>
      <c r="S41" s="33">
        <f t="shared" si="15"/>
        <v>21</v>
      </c>
      <c r="T41" s="35">
        <v>0</v>
      </c>
    </row>
    <row r="42" spans="1:20" ht="16.5" customHeight="1">
      <c r="A42" s="20" t="s">
        <v>53</v>
      </c>
      <c r="B42" s="35">
        <v>183</v>
      </c>
      <c r="C42" s="35">
        <v>22</v>
      </c>
      <c r="D42" s="35">
        <v>77</v>
      </c>
      <c r="E42" s="33">
        <f t="shared" si="8"/>
        <v>282</v>
      </c>
      <c r="F42" s="35">
        <v>41</v>
      </c>
      <c r="G42" s="34">
        <f t="shared" si="9"/>
        <v>97.61904761904762</v>
      </c>
      <c r="H42" s="35">
        <v>1</v>
      </c>
      <c r="I42" s="34">
        <f t="shared" si="10"/>
        <v>2.380952380952381</v>
      </c>
      <c r="J42" s="35">
        <v>0</v>
      </c>
      <c r="K42" s="34">
        <f t="shared" si="11"/>
        <v>0</v>
      </c>
      <c r="L42" s="33">
        <f t="shared" si="12"/>
        <v>42</v>
      </c>
      <c r="M42" s="35">
        <v>222</v>
      </c>
      <c r="N42" s="33">
        <f t="shared" si="13"/>
        <v>264</v>
      </c>
      <c r="O42" s="34">
        <f t="shared" si="14"/>
        <v>93.61702127659575</v>
      </c>
      <c r="P42" s="35">
        <v>1.93</v>
      </c>
      <c r="Q42" s="33">
        <f>E42-N42</f>
        <v>18</v>
      </c>
      <c r="R42" s="34">
        <f>IF(E42=0,0,Q42/E42*100)</f>
        <v>6.382978723404255</v>
      </c>
      <c r="S42" s="33">
        <f t="shared" si="15"/>
        <v>18</v>
      </c>
      <c r="T42" s="35">
        <v>0</v>
      </c>
    </row>
    <row r="43" spans="1:20" ht="16.5" customHeight="1">
      <c r="A43" s="20" t="s">
        <v>54</v>
      </c>
      <c r="B43" s="35">
        <v>795</v>
      </c>
      <c r="C43" s="35">
        <v>178</v>
      </c>
      <c r="D43" s="35">
        <v>151</v>
      </c>
      <c r="E43" s="33">
        <f t="shared" si="8"/>
        <v>1124</v>
      </c>
      <c r="F43" s="35">
        <v>312</v>
      </c>
      <c r="G43" s="34">
        <f t="shared" si="9"/>
        <v>77.41935483870968</v>
      </c>
      <c r="H43" s="35">
        <v>86</v>
      </c>
      <c r="I43" s="34">
        <f t="shared" si="10"/>
        <v>21.339950372208435</v>
      </c>
      <c r="J43" s="35">
        <v>5</v>
      </c>
      <c r="K43" s="34">
        <f t="shared" si="11"/>
        <v>1.240694789081886</v>
      </c>
      <c r="L43" s="33">
        <f t="shared" si="12"/>
        <v>403</v>
      </c>
      <c r="M43" s="35">
        <v>565</v>
      </c>
      <c r="N43" s="33">
        <f t="shared" si="13"/>
        <v>968</v>
      </c>
      <c r="O43" s="34">
        <f t="shared" si="14"/>
        <v>86.12099644128114</v>
      </c>
      <c r="P43" s="35">
        <v>4.29</v>
      </c>
      <c r="Q43" s="33">
        <f>E43-N43</f>
        <v>156</v>
      </c>
      <c r="R43" s="34">
        <f>IF(E43=0,0,Q43/E43*100)</f>
        <v>13.87900355871886</v>
      </c>
      <c r="S43" s="33">
        <f t="shared" si="15"/>
        <v>152</v>
      </c>
      <c r="T43" s="35">
        <v>4</v>
      </c>
    </row>
    <row r="44" spans="1:20" ht="16.5" customHeight="1">
      <c r="A44" s="20" t="s">
        <v>55</v>
      </c>
      <c r="B44" s="35">
        <v>163</v>
      </c>
      <c r="C44" s="35">
        <v>6</v>
      </c>
      <c r="D44" s="35">
        <v>29</v>
      </c>
      <c r="E44" s="33">
        <f t="shared" si="8"/>
        <v>198</v>
      </c>
      <c r="F44" s="35">
        <v>18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18</v>
      </c>
      <c r="M44" s="35">
        <v>172</v>
      </c>
      <c r="N44" s="33">
        <f t="shared" si="13"/>
        <v>190</v>
      </c>
      <c r="O44" s="34">
        <f t="shared" si="14"/>
        <v>95.95959595959596</v>
      </c>
      <c r="P44" s="35">
        <v>0.67</v>
      </c>
      <c r="Q44" s="33">
        <f>E44-N44</f>
        <v>8</v>
      </c>
      <c r="R44" s="34">
        <f>IF(E44=0,0,Q44/E44*100)</f>
        <v>4.040404040404041</v>
      </c>
      <c r="S44" s="33">
        <f t="shared" si="15"/>
        <v>8</v>
      </c>
      <c r="T44" s="35">
        <v>0</v>
      </c>
    </row>
    <row r="45" spans="1:20" ht="16.5" customHeight="1">
      <c r="A45" s="20" t="s">
        <v>74</v>
      </c>
      <c r="B45" s="35">
        <v>349</v>
      </c>
      <c r="C45" s="35">
        <v>12</v>
      </c>
      <c r="D45" s="35">
        <v>192</v>
      </c>
      <c r="E45" s="33">
        <f t="shared" si="8"/>
        <v>553</v>
      </c>
      <c r="F45" s="35">
        <v>309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309</v>
      </c>
      <c r="M45" s="35">
        <v>215</v>
      </c>
      <c r="N45" s="33">
        <f t="shared" si="13"/>
        <v>524</v>
      </c>
      <c r="O45" s="34">
        <f t="shared" si="14"/>
        <v>94.75587703435805</v>
      </c>
      <c r="P45" s="35">
        <v>0.83</v>
      </c>
      <c r="Q45" s="33">
        <f>E45-N45</f>
        <v>29</v>
      </c>
      <c r="R45" s="34">
        <f>IF(E45=0,0,Q45/E45*100)</f>
        <v>5.244122965641953</v>
      </c>
      <c r="S45" s="33">
        <f t="shared" si="15"/>
        <v>29</v>
      </c>
      <c r="T45" s="35">
        <v>0</v>
      </c>
    </row>
    <row r="46" spans="1:20" ht="33" customHeight="1">
      <c r="A46" s="39" t="s">
        <v>89</v>
      </c>
      <c r="B46" s="35">
        <v>224</v>
      </c>
      <c r="C46" s="35">
        <v>45</v>
      </c>
      <c r="D46" s="35">
        <v>103</v>
      </c>
      <c r="E46" s="33">
        <f t="shared" si="8"/>
        <v>372</v>
      </c>
      <c r="F46" s="35">
        <v>5</v>
      </c>
      <c r="G46" s="34">
        <f t="shared" si="9"/>
        <v>100</v>
      </c>
      <c r="H46" s="35">
        <v>0</v>
      </c>
      <c r="I46" s="34">
        <f t="shared" si="10"/>
        <v>0</v>
      </c>
      <c r="J46" s="35">
        <v>0</v>
      </c>
      <c r="K46" s="34">
        <f t="shared" si="11"/>
        <v>0</v>
      </c>
      <c r="L46" s="33">
        <f t="shared" si="12"/>
        <v>5</v>
      </c>
      <c r="M46" s="35">
        <v>350</v>
      </c>
      <c r="N46" s="33">
        <f t="shared" si="13"/>
        <v>355</v>
      </c>
      <c r="O46" s="34">
        <f t="shared" si="14"/>
        <v>95.43010752688173</v>
      </c>
      <c r="P46" s="35">
        <v>3</v>
      </c>
      <c r="Q46" s="33">
        <f>E46-N46</f>
        <v>17</v>
      </c>
      <c r="R46" s="34">
        <f>IF(E46=0,0,Q46/E46*100)</f>
        <v>4.56989247311828</v>
      </c>
      <c r="S46" s="33">
        <f t="shared" si="15"/>
        <v>17</v>
      </c>
      <c r="T46" s="35">
        <v>0</v>
      </c>
    </row>
    <row r="47" spans="1:20" ht="29.25" customHeight="1">
      <c r="A47" s="39" t="s">
        <v>90</v>
      </c>
      <c r="B47" s="35">
        <v>207</v>
      </c>
      <c r="C47" s="35">
        <v>36</v>
      </c>
      <c r="D47" s="35">
        <v>23</v>
      </c>
      <c r="E47" s="33">
        <f aca="true" t="shared" si="16" ref="E47:E56">B47+C47+D47</f>
        <v>266</v>
      </c>
      <c r="F47" s="35">
        <v>20</v>
      </c>
      <c r="G47" s="34">
        <f aca="true" t="shared" si="17" ref="G47:G56">IF(L47=0,0,F47/L47*100)</f>
        <v>95.23809523809523</v>
      </c>
      <c r="H47" s="35">
        <v>1</v>
      </c>
      <c r="I47" s="34">
        <f aca="true" t="shared" si="18" ref="I47:I56">IF(L47=0,0,H47/L47*100)</f>
        <v>4.761904761904762</v>
      </c>
      <c r="J47" s="35">
        <v>0</v>
      </c>
      <c r="K47" s="34">
        <f aca="true" t="shared" si="19" ref="K47:K56">IF(L47=0,0,J47/L47*100)</f>
        <v>0</v>
      </c>
      <c r="L47" s="33">
        <f aca="true" t="shared" si="20" ref="L47:L56">F47+H47+J47</f>
        <v>21</v>
      </c>
      <c r="M47" s="35">
        <v>217</v>
      </c>
      <c r="N47" s="33">
        <f aca="true" t="shared" si="21" ref="N47:N56">L47+M47</f>
        <v>238</v>
      </c>
      <c r="O47" s="34">
        <f aca="true" t="shared" si="22" ref="O47:O56">IF(E47=0,0,N47/E47*100)</f>
        <v>89.47368421052632</v>
      </c>
      <c r="P47" s="35">
        <v>1.95</v>
      </c>
      <c r="Q47" s="33">
        <f>E47-N47</f>
        <v>28</v>
      </c>
      <c r="R47" s="34">
        <f>IF(E47=0,0,Q47/E47*100)</f>
        <v>10.526315789473683</v>
      </c>
      <c r="S47" s="33">
        <f aca="true" t="shared" si="23" ref="S47:S56">Q47-T47</f>
        <v>26</v>
      </c>
      <c r="T47" s="35">
        <v>2</v>
      </c>
    </row>
    <row r="48" spans="1:20" s="4" customFormat="1" ht="16.5" customHeight="1">
      <c r="A48" s="27" t="s">
        <v>64</v>
      </c>
      <c r="B48" s="35">
        <v>550</v>
      </c>
      <c r="C48" s="35">
        <v>105</v>
      </c>
      <c r="D48" s="35">
        <v>182</v>
      </c>
      <c r="E48" s="33">
        <f t="shared" si="16"/>
        <v>837</v>
      </c>
      <c r="F48" s="35">
        <v>240</v>
      </c>
      <c r="G48" s="34">
        <f t="shared" si="17"/>
        <v>93.75</v>
      </c>
      <c r="H48" s="35">
        <v>16</v>
      </c>
      <c r="I48" s="34">
        <f t="shared" si="18"/>
        <v>6.25</v>
      </c>
      <c r="J48" s="35">
        <v>0</v>
      </c>
      <c r="K48" s="34">
        <f t="shared" si="19"/>
        <v>0</v>
      </c>
      <c r="L48" s="33">
        <f t="shared" si="20"/>
        <v>256</v>
      </c>
      <c r="M48" s="35">
        <v>538</v>
      </c>
      <c r="N48" s="33">
        <f t="shared" si="21"/>
        <v>794</v>
      </c>
      <c r="O48" s="34">
        <f t="shared" si="22"/>
        <v>94.8626045400239</v>
      </c>
      <c r="P48" s="35">
        <v>1.81</v>
      </c>
      <c r="Q48" s="33">
        <f>E48-N48</f>
        <v>43</v>
      </c>
      <c r="R48" s="34">
        <f>IF(E48=0,0,Q48/E48*100)</f>
        <v>5.137395459976105</v>
      </c>
      <c r="S48" s="33">
        <f t="shared" si="23"/>
        <v>43</v>
      </c>
      <c r="T48" s="35">
        <v>0</v>
      </c>
    </row>
    <row r="49" spans="1:22" s="3" customFormat="1" ht="31.5" customHeight="1">
      <c r="A49" s="20" t="s">
        <v>65</v>
      </c>
      <c r="B49" s="35">
        <v>241</v>
      </c>
      <c r="C49" s="35">
        <v>17</v>
      </c>
      <c r="D49" s="35">
        <v>67</v>
      </c>
      <c r="E49" s="33">
        <f t="shared" si="16"/>
        <v>325</v>
      </c>
      <c r="F49" s="35">
        <v>59</v>
      </c>
      <c r="G49" s="34">
        <f t="shared" si="17"/>
        <v>90.76923076923077</v>
      </c>
      <c r="H49" s="35">
        <v>6</v>
      </c>
      <c r="I49" s="34">
        <f t="shared" si="18"/>
        <v>9.230769230769232</v>
      </c>
      <c r="J49" s="35">
        <v>0</v>
      </c>
      <c r="K49" s="34">
        <f t="shared" si="19"/>
        <v>0</v>
      </c>
      <c r="L49" s="33">
        <f t="shared" si="20"/>
        <v>65</v>
      </c>
      <c r="M49" s="35">
        <v>245</v>
      </c>
      <c r="N49" s="33">
        <f t="shared" si="21"/>
        <v>310</v>
      </c>
      <c r="O49" s="34">
        <f t="shared" si="22"/>
        <v>95.38461538461539</v>
      </c>
      <c r="P49" s="35">
        <v>2.59</v>
      </c>
      <c r="Q49" s="33">
        <f>E49-N49</f>
        <v>15</v>
      </c>
      <c r="R49" s="34">
        <f>IF(E49=0,0,Q49/E49*100)</f>
        <v>4.615384615384616</v>
      </c>
      <c r="S49" s="33">
        <f t="shared" si="23"/>
        <v>15</v>
      </c>
      <c r="T49" s="35">
        <v>0</v>
      </c>
      <c r="U49" s="14"/>
      <c r="V49" s="7"/>
    </row>
    <row r="50" spans="1:23" ht="16.5">
      <c r="A50" s="20" t="s">
        <v>56</v>
      </c>
      <c r="B50" s="35">
        <v>46</v>
      </c>
      <c r="C50" s="35">
        <v>4</v>
      </c>
      <c r="D50" s="35">
        <v>30</v>
      </c>
      <c r="E50" s="33">
        <f t="shared" si="16"/>
        <v>80</v>
      </c>
      <c r="F50" s="35">
        <v>20</v>
      </c>
      <c r="G50" s="34">
        <f t="shared" si="17"/>
        <v>100</v>
      </c>
      <c r="H50" s="35">
        <v>0</v>
      </c>
      <c r="I50" s="34">
        <f t="shared" si="18"/>
        <v>0</v>
      </c>
      <c r="J50" s="35">
        <v>0</v>
      </c>
      <c r="K50" s="34">
        <f t="shared" si="19"/>
        <v>0</v>
      </c>
      <c r="L50" s="33">
        <f t="shared" si="20"/>
        <v>20</v>
      </c>
      <c r="M50" s="35">
        <v>53</v>
      </c>
      <c r="N50" s="33">
        <f t="shared" si="21"/>
        <v>73</v>
      </c>
      <c r="O50" s="34">
        <f t="shared" si="22"/>
        <v>91.25</v>
      </c>
      <c r="P50" s="35">
        <v>2.08</v>
      </c>
      <c r="Q50" s="33">
        <f>E50-N50</f>
        <v>7</v>
      </c>
      <c r="R50" s="34">
        <f>IF(E50=0,0,Q50/E50*100)</f>
        <v>8.75</v>
      </c>
      <c r="S50" s="33">
        <f t="shared" si="23"/>
        <v>7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1043</v>
      </c>
      <c r="C51" s="35">
        <v>231</v>
      </c>
      <c r="D51" s="35">
        <v>564</v>
      </c>
      <c r="E51" s="33">
        <f t="shared" si="16"/>
        <v>1838</v>
      </c>
      <c r="F51" s="35">
        <v>515</v>
      </c>
      <c r="G51" s="34">
        <f t="shared" si="17"/>
        <v>86.12040133779264</v>
      </c>
      <c r="H51" s="35">
        <v>81</v>
      </c>
      <c r="I51" s="34">
        <f t="shared" si="18"/>
        <v>13.54515050167224</v>
      </c>
      <c r="J51" s="35">
        <v>2</v>
      </c>
      <c r="K51" s="34">
        <f t="shared" si="19"/>
        <v>0.33444816053511706</v>
      </c>
      <c r="L51" s="33">
        <f t="shared" si="20"/>
        <v>598</v>
      </c>
      <c r="M51" s="35">
        <v>1011</v>
      </c>
      <c r="N51" s="33">
        <f t="shared" si="21"/>
        <v>1609</v>
      </c>
      <c r="O51" s="34">
        <f t="shared" si="22"/>
        <v>87.54080522306855</v>
      </c>
      <c r="P51" s="35">
        <v>3.9</v>
      </c>
      <c r="Q51" s="33">
        <f>E51-N51</f>
        <v>229</v>
      </c>
      <c r="R51" s="34">
        <f>IF(E51=0,0,Q51/E51*100)</f>
        <v>12.459194776931447</v>
      </c>
      <c r="S51" s="33">
        <f t="shared" si="23"/>
        <v>180</v>
      </c>
      <c r="T51" s="35">
        <v>49</v>
      </c>
      <c r="U51" s="30"/>
      <c r="V51" s="6"/>
      <c r="W51" s="7"/>
    </row>
    <row r="52" spans="1:22" ht="33">
      <c r="A52" s="31" t="s">
        <v>77</v>
      </c>
      <c r="B52" s="35">
        <v>184</v>
      </c>
      <c r="C52" s="35">
        <v>16</v>
      </c>
      <c r="D52" s="35">
        <v>31</v>
      </c>
      <c r="E52" s="33">
        <f t="shared" si="16"/>
        <v>231</v>
      </c>
      <c r="F52" s="35">
        <v>39</v>
      </c>
      <c r="G52" s="34">
        <f t="shared" si="17"/>
        <v>97.5</v>
      </c>
      <c r="H52" s="35">
        <v>1</v>
      </c>
      <c r="I52" s="34">
        <f t="shared" si="18"/>
        <v>2.5</v>
      </c>
      <c r="J52" s="35">
        <v>0</v>
      </c>
      <c r="K52" s="34">
        <f t="shared" si="19"/>
        <v>0</v>
      </c>
      <c r="L52" s="33">
        <f t="shared" si="20"/>
        <v>40</v>
      </c>
      <c r="M52" s="35">
        <v>181</v>
      </c>
      <c r="N52" s="33">
        <f t="shared" si="21"/>
        <v>221</v>
      </c>
      <c r="O52" s="34">
        <f t="shared" si="22"/>
        <v>95.67099567099568</v>
      </c>
      <c r="P52" s="35">
        <v>1.65</v>
      </c>
      <c r="Q52" s="33">
        <f>E52-N52</f>
        <v>10</v>
      </c>
      <c r="R52" s="34">
        <f>IF(E52=0,0,Q52/E52*100)</f>
        <v>4.329004329004329</v>
      </c>
      <c r="S52" s="33">
        <f t="shared" si="23"/>
        <v>10</v>
      </c>
      <c r="T52" s="35">
        <v>0</v>
      </c>
      <c r="U52" s="5"/>
      <c r="V52" s="5"/>
    </row>
    <row r="53" spans="1:20" ht="33">
      <c r="A53" s="31" t="s">
        <v>78</v>
      </c>
      <c r="B53" s="35">
        <v>161</v>
      </c>
      <c r="C53" s="35">
        <v>13</v>
      </c>
      <c r="D53" s="35">
        <v>17</v>
      </c>
      <c r="E53" s="33">
        <f t="shared" si="16"/>
        <v>191</v>
      </c>
      <c r="F53" s="35">
        <v>29</v>
      </c>
      <c r="G53" s="34">
        <f t="shared" si="17"/>
        <v>100</v>
      </c>
      <c r="H53" s="35">
        <v>0</v>
      </c>
      <c r="I53" s="34">
        <f t="shared" si="18"/>
        <v>0</v>
      </c>
      <c r="J53" s="35">
        <v>0</v>
      </c>
      <c r="K53" s="34">
        <f t="shared" si="19"/>
        <v>0</v>
      </c>
      <c r="L53" s="33">
        <f t="shared" si="20"/>
        <v>29</v>
      </c>
      <c r="M53" s="35">
        <v>148</v>
      </c>
      <c r="N53" s="33">
        <f t="shared" si="21"/>
        <v>177</v>
      </c>
      <c r="O53" s="34">
        <f t="shared" si="22"/>
        <v>92.67015706806284</v>
      </c>
      <c r="P53" s="35">
        <v>1.91</v>
      </c>
      <c r="Q53" s="33">
        <f>E53-N53</f>
        <v>14</v>
      </c>
      <c r="R53" s="34">
        <f>IF(E53=0,0,Q53/E53*100)</f>
        <v>7.329842931937172</v>
      </c>
      <c r="S53" s="33">
        <f t="shared" si="23"/>
        <v>14</v>
      </c>
      <c r="T53" s="35">
        <v>0</v>
      </c>
    </row>
    <row r="54" spans="1:20" ht="33">
      <c r="A54" s="31" t="s">
        <v>79</v>
      </c>
      <c r="B54" s="35">
        <v>158</v>
      </c>
      <c r="C54" s="35">
        <v>6</v>
      </c>
      <c r="D54" s="35">
        <v>27</v>
      </c>
      <c r="E54" s="33">
        <f t="shared" si="16"/>
        <v>191</v>
      </c>
      <c r="F54" s="35">
        <v>17</v>
      </c>
      <c r="G54" s="34">
        <f t="shared" si="17"/>
        <v>94.44444444444444</v>
      </c>
      <c r="H54" s="35">
        <v>1</v>
      </c>
      <c r="I54" s="34">
        <f t="shared" si="18"/>
        <v>5.555555555555555</v>
      </c>
      <c r="J54" s="35">
        <v>0</v>
      </c>
      <c r="K54" s="34">
        <f t="shared" si="19"/>
        <v>0</v>
      </c>
      <c r="L54" s="33">
        <f t="shared" si="20"/>
        <v>18</v>
      </c>
      <c r="M54" s="35">
        <v>162</v>
      </c>
      <c r="N54" s="33">
        <f t="shared" si="21"/>
        <v>180</v>
      </c>
      <c r="O54" s="34">
        <f t="shared" si="22"/>
        <v>94.24083769633508</v>
      </c>
      <c r="P54" s="35">
        <v>1.75</v>
      </c>
      <c r="Q54" s="33">
        <f>E54-N54</f>
        <v>11</v>
      </c>
      <c r="R54" s="34">
        <f>IF(E54=0,0,Q54/E54*100)</f>
        <v>5.7591623036649215</v>
      </c>
      <c r="S54" s="33">
        <f t="shared" si="23"/>
        <v>11</v>
      </c>
      <c r="T54" s="35">
        <v>0</v>
      </c>
    </row>
    <row r="55" spans="1:20" ht="33">
      <c r="A55" s="32" t="s">
        <v>80</v>
      </c>
      <c r="B55" s="35">
        <v>177</v>
      </c>
      <c r="C55" s="35">
        <v>13</v>
      </c>
      <c r="D55" s="35">
        <v>21</v>
      </c>
      <c r="E55" s="33">
        <f t="shared" si="16"/>
        <v>211</v>
      </c>
      <c r="F55" s="35">
        <v>29</v>
      </c>
      <c r="G55" s="34">
        <f t="shared" si="17"/>
        <v>96.66666666666667</v>
      </c>
      <c r="H55" s="35">
        <v>1</v>
      </c>
      <c r="I55" s="34">
        <f t="shared" si="18"/>
        <v>3.3333333333333335</v>
      </c>
      <c r="J55" s="35">
        <v>0</v>
      </c>
      <c r="K55" s="34">
        <f t="shared" si="19"/>
        <v>0</v>
      </c>
      <c r="L55" s="33">
        <f t="shared" si="20"/>
        <v>30</v>
      </c>
      <c r="M55" s="35">
        <v>165</v>
      </c>
      <c r="N55" s="33">
        <f t="shared" si="21"/>
        <v>195</v>
      </c>
      <c r="O55" s="34">
        <f t="shared" si="22"/>
        <v>92.41706161137441</v>
      </c>
      <c r="P55" s="35">
        <v>2.98</v>
      </c>
      <c r="Q55" s="33">
        <f>E55-N55</f>
        <v>16</v>
      </c>
      <c r="R55" s="34">
        <f>IF(E55=0,0,Q55/E55*100)</f>
        <v>7.5829383886255926</v>
      </c>
      <c r="S55" s="33">
        <f t="shared" si="23"/>
        <v>16</v>
      </c>
      <c r="T55" s="35">
        <v>0</v>
      </c>
    </row>
    <row r="56" spans="1:20" ht="33">
      <c r="A56" s="32" t="s">
        <v>81</v>
      </c>
      <c r="B56" s="35">
        <v>149</v>
      </c>
      <c r="C56" s="35">
        <v>18</v>
      </c>
      <c r="D56" s="35">
        <v>8</v>
      </c>
      <c r="E56" s="33">
        <f t="shared" si="16"/>
        <v>175</v>
      </c>
      <c r="F56" s="35">
        <v>12</v>
      </c>
      <c r="G56" s="34">
        <f t="shared" si="17"/>
        <v>92.3076923076923</v>
      </c>
      <c r="H56" s="35">
        <v>1</v>
      </c>
      <c r="I56" s="34">
        <f t="shared" si="18"/>
        <v>7.6923076923076925</v>
      </c>
      <c r="J56" s="35">
        <v>0</v>
      </c>
      <c r="K56" s="34">
        <f t="shared" si="19"/>
        <v>0</v>
      </c>
      <c r="L56" s="33">
        <f t="shared" si="20"/>
        <v>13</v>
      </c>
      <c r="M56" s="35">
        <v>146</v>
      </c>
      <c r="N56" s="33">
        <f t="shared" si="21"/>
        <v>159</v>
      </c>
      <c r="O56" s="34">
        <f t="shared" si="22"/>
        <v>90.85714285714286</v>
      </c>
      <c r="P56" s="35">
        <v>2.35</v>
      </c>
      <c r="Q56" s="33">
        <f>E56-N56</f>
        <v>16</v>
      </c>
      <c r="R56" s="34">
        <f>IF(E56=0,0,Q56/E56*100)</f>
        <v>9.142857142857142</v>
      </c>
      <c r="S56" s="33">
        <f t="shared" si="23"/>
        <v>16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Administrator</cp:lastModifiedBy>
  <cp:lastPrinted>2014-04-10T02:10:31Z</cp:lastPrinted>
  <dcterms:created xsi:type="dcterms:W3CDTF">2006-06-30T07:22:11Z</dcterms:created>
  <dcterms:modified xsi:type="dcterms:W3CDTF">2019-11-11T06:47:19Z</dcterms:modified>
  <cp:category/>
  <cp:version/>
  <cp:contentType/>
  <cp:contentStatus/>
</cp:coreProperties>
</file>